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zou\Desktop\2024-08\SCTASK0589976\"/>
    </mc:Choice>
  </mc:AlternateContent>
  <xr:revisionPtr revIDLastSave="0" documentId="13_ncr:1_{3B70666C-B6AD-4B45-B6F6-6D56CB058A7B}" xr6:coauthVersionLast="47" xr6:coauthVersionMax="47" xr10:uidLastSave="{00000000-0000-0000-0000-000000000000}"/>
  <bookViews>
    <workbookView xWindow="-120" yWindow="-120" windowWidth="51840" windowHeight="21120" xr2:uid="{A6F6B311-93EA-4C89-8CEA-7B5470AB744D}"/>
  </bookViews>
  <sheets>
    <sheet name="Sheet1" sheetId="1" r:id="rId1"/>
  </sheets>
  <definedNames>
    <definedName name="_xlnm._FilterDatabase" localSheetId="0" hidden="1">Sheet1!$A$2:$U$65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1" l="1"/>
  <c r="P63" i="1"/>
  <c r="P61" i="1"/>
  <c r="Q61" i="1" s="1"/>
  <c r="P59" i="1"/>
  <c r="Q59" i="1" s="1"/>
  <c r="P58" i="1"/>
  <c r="P53" i="1"/>
  <c r="Q53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3" i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P32" i="1"/>
  <c r="Q32" i="1" s="1"/>
  <c r="P31" i="1"/>
  <c r="Q31" i="1" s="1"/>
  <c r="P30" i="1"/>
  <c r="Q30" i="1" s="1"/>
  <c r="P29" i="1"/>
  <c r="P26" i="1"/>
  <c r="Q26" i="1" s="1"/>
  <c r="P23" i="1"/>
  <c r="Q23" i="1" s="1"/>
  <c r="P22" i="1"/>
  <c r="P20" i="1"/>
  <c r="Q20" i="1" s="1"/>
  <c r="P19" i="1"/>
  <c r="Q19" i="1" s="1"/>
  <c r="P16" i="1"/>
  <c r="P14" i="1"/>
  <c r="Q14" i="1" s="1"/>
  <c r="P10" i="1"/>
  <c r="Q10" i="1" s="1"/>
  <c r="P9" i="1"/>
  <c r="Q9" i="1" s="1"/>
  <c r="P8" i="1"/>
  <c r="P7" i="1"/>
  <c r="P6" i="1"/>
  <c r="Q6" i="1" s="1"/>
  <c r="P4" i="1"/>
  <c r="Q4" i="1" s="1"/>
  <c r="P3" i="1"/>
  <c r="Q3" i="1" s="1"/>
  <c r="Q18" i="1"/>
  <c r="Q17" i="1"/>
  <c r="Q60" i="1"/>
  <c r="S63" i="1" l="1"/>
  <c r="S58" i="1"/>
  <c r="S43" i="1"/>
  <c r="S34" i="1"/>
  <c r="S29" i="1"/>
  <c r="S22" i="1"/>
  <c r="S16" i="1"/>
  <c r="S8" i="1"/>
  <c r="S7" i="1"/>
  <c r="I65" i="1" l="1"/>
  <c r="P65" i="1" s="1"/>
  <c r="I64" i="1"/>
  <c r="P64" i="1" s="1"/>
  <c r="I62" i="1"/>
  <c r="P62" i="1" s="1"/>
  <c r="I57" i="1"/>
  <c r="P57" i="1" s="1"/>
  <c r="I56" i="1"/>
  <c r="P56" i="1" s="1"/>
  <c r="I54" i="1"/>
  <c r="P54" i="1" s="1"/>
  <c r="I52" i="1"/>
  <c r="P52" i="1" s="1"/>
  <c r="I45" i="1"/>
  <c r="P45" i="1" s="1"/>
  <c r="I44" i="1"/>
  <c r="P44" i="1" s="1"/>
  <c r="I42" i="1"/>
  <c r="P42" i="1" s="1"/>
  <c r="I41" i="1"/>
  <c r="P41" i="1" s="1"/>
  <c r="I33" i="1"/>
  <c r="P33" i="1" s="1"/>
  <c r="I28" i="1"/>
  <c r="P28" i="1" s="1"/>
  <c r="I27" i="1"/>
  <c r="P27" i="1" s="1"/>
  <c r="I25" i="1"/>
  <c r="P25" i="1" s="1"/>
  <c r="I24" i="1"/>
  <c r="P24" i="1" s="1"/>
  <c r="I21" i="1"/>
  <c r="P21" i="1" s="1"/>
  <c r="I15" i="1"/>
  <c r="P15" i="1" s="1"/>
  <c r="I13" i="1"/>
  <c r="P13" i="1" s="1"/>
  <c r="I12" i="1"/>
  <c r="P12" i="1" s="1"/>
  <c r="I11" i="1"/>
  <c r="P11" i="1" s="1"/>
  <c r="I5" i="1"/>
  <c r="P5" i="1" s="1"/>
  <c r="R45" i="1" l="1"/>
  <c r="R65" i="1"/>
  <c r="R52" i="1"/>
  <c r="R57" i="1"/>
  <c r="R56" i="1"/>
  <c r="R44" i="1"/>
  <c r="R15" i="1"/>
  <c r="R62" i="1"/>
  <c r="R41" i="1"/>
  <c r="R13" i="1"/>
  <c r="R21" i="1"/>
  <c r="R33" i="1"/>
  <c r="R12" i="1"/>
  <c r="R28" i="1"/>
  <c r="R11" i="1"/>
  <c r="R5" i="1"/>
  <c r="R54" i="1"/>
  <c r="R64" i="1"/>
  <c r="R24" i="1"/>
  <c r="R25" i="1"/>
  <c r="R27" i="1"/>
  <c r="R42" i="1"/>
</calcChain>
</file>

<file path=xl/sharedStrings.xml><?xml version="1.0" encoding="utf-8"?>
<sst xmlns="http://schemas.openxmlformats.org/spreadsheetml/2006/main" count="399" uniqueCount="152">
  <si>
    <t>FY25 Total Eligible Amount</t>
  </si>
  <si>
    <t>FY25 Total Eligible Amount by Timeframe (SY/Summer)</t>
  </si>
  <si>
    <t>Grantee</t>
  </si>
  <si>
    <t xml:space="preserve">Site </t>
  </si>
  <si>
    <t>Public/Non-Public</t>
  </si>
  <si>
    <t>New/Cont</t>
  </si>
  <si>
    <t>Cohort</t>
  </si>
  <si>
    <t>Original Award Amount (FY22-26)</t>
  </si>
  <si>
    <t>SALT Cohort 1 FY22-26  Cont @ 95%</t>
  </si>
  <si>
    <t xml:space="preserve">SALT Cohort 2 FY23-FY27    Cont </t>
  </si>
  <si>
    <t>SALT Cohort 3 FY24-FY28 Cont</t>
  </si>
  <si>
    <t>Exem Cohort 1  FY23-FY25  Cont</t>
  </si>
  <si>
    <t xml:space="preserve">Exem Cohort 2 FY24-26 Cont </t>
  </si>
  <si>
    <t>Total  Funding (Summer and SY) 7/1/24-6/30/25</t>
  </si>
  <si>
    <t>SY  Funding 9/1/24-6/30/25
(70%)</t>
  </si>
  <si>
    <t>Reserved Summer 2025 (30%)</t>
  </si>
  <si>
    <t>Reserved Summer 2026 (30%)</t>
  </si>
  <si>
    <t>Reserved Summer 2027 (30%)</t>
  </si>
  <si>
    <t>Reserved Summer 2028 (from FY24 award)</t>
  </si>
  <si>
    <t>Public</t>
  </si>
  <si>
    <t xml:space="preserve"> Continuation</t>
  </si>
  <si>
    <t>2684</t>
  </si>
  <si>
    <t>South Shore Stars</t>
  </si>
  <si>
    <t>Randolph HS</t>
  </si>
  <si>
    <t>Exemplary 23-25</t>
  </si>
  <si>
    <t>0310</t>
  </si>
  <si>
    <t>Wareham Public Schools</t>
  </si>
  <si>
    <t>Wareham MS</t>
  </si>
  <si>
    <t>0618</t>
  </si>
  <si>
    <t>Berkshire Hills Regional School District</t>
  </si>
  <si>
    <t>0532</t>
  </si>
  <si>
    <t>Collaborative for Educational Services, Northampton</t>
  </si>
  <si>
    <t xml:space="preserve">Greenfield HS </t>
  </si>
  <si>
    <t>Non-Public</t>
  </si>
  <si>
    <t>Memorial ES (W. Springfield)</t>
  </si>
  <si>
    <t>0035</t>
  </si>
  <si>
    <t xml:space="preserve">Boston Public Schools </t>
  </si>
  <si>
    <t>0201</t>
  </si>
  <si>
    <t>New Bedford Public Schools</t>
  </si>
  <si>
    <t>Gomes ES OST</t>
  </si>
  <si>
    <t>0128</t>
  </si>
  <si>
    <t>Haverhill Public Schools</t>
  </si>
  <si>
    <t>Golden Hill K-4</t>
  </si>
  <si>
    <t xml:space="preserve">Tilton K-4  </t>
  </si>
  <si>
    <t>0160</t>
  </si>
  <si>
    <t>Lowell Public Schools</t>
  </si>
  <si>
    <t xml:space="preserve">Shaughnessy ES </t>
  </si>
  <si>
    <t>0044</t>
  </si>
  <si>
    <t>Brockton Public Schools</t>
  </si>
  <si>
    <t xml:space="preserve">Stocklosa </t>
  </si>
  <si>
    <t xml:space="preserve">Muddy Brook ES  </t>
  </si>
  <si>
    <t>WE DuBois MS</t>
  </si>
  <si>
    <t>Parker ES</t>
  </si>
  <si>
    <t>McAuliffe ES</t>
  </si>
  <si>
    <t>0236</t>
  </si>
  <si>
    <t>Pittsfield Public Schools</t>
  </si>
  <si>
    <t>Herberg MS</t>
  </si>
  <si>
    <t>High School</t>
  </si>
  <si>
    <t>Downey ES</t>
  </si>
  <si>
    <t>Lincoln ES</t>
  </si>
  <si>
    <t>Morningside ES</t>
  </si>
  <si>
    <t>Reid MS</t>
  </si>
  <si>
    <t>0258</t>
  </si>
  <si>
    <t>Salem Public Schools</t>
  </si>
  <si>
    <t>Collins MS</t>
  </si>
  <si>
    <t xml:space="preserve">Easthampton HS </t>
  </si>
  <si>
    <t>2279</t>
  </si>
  <si>
    <t>For Kids Only</t>
  </si>
  <si>
    <t>Sokowlowski ES (Chelsea)</t>
  </si>
  <si>
    <t>0095</t>
  </si>
  <si>
    <t>Fall River Public Schools</t>
  </si>
  <si>
    <t xml:space="preserve">Whittier MS  </t>
  </si>
  <si>
    <t>2202</t>
  </si>
  <si>
    <t>The Community Group</t>
  </si>
  <si>
    <t xml:space="preserve">Tarbox ES </t>
  </si>
  <si>
    <t>Wareham HS</t>
  </si>
  <si>
    <t>2123</t>
  </si>
  <si>
    <t>Camp Fire Northshore, Lynn</t>
  </si>
  <si>
    <t xml:space="preserve">Washington ESL </t>
  </si>
  <si>
    <t>2109</t>
  </si>
  <si>
    <t>Woburn Boys &amp; Girls Club</t>
  </si>
  <si>
    <t>Alta Vesta ES</t>
  </si>
  <si>
    <t>SALT 23-27</t>
  </si>
  <si>
    <t>2115</t>
  </si>
  <si>
    <t xml:space="preserve">Cambridge Housing Authority </t>
  </si>
  <si>
    <t>Cambridge Street Upper School</t>
  </si>
  <si>
    <t>SALT 22-26</t>
  </si>
  <si>
    <t>0097</t>
  </si>
  <si>
    <t>Fitchburg Public Schools</t>
  </si>
  <si>
    <t>McKay Arts ES</t>
  </si>
  <si>
    <t>0349</t>
  </si>
  <si>
    <t>Worthington Public Schools</t>
  </si>
  <si>
    <t>Conwell ES</t>
  </si>
  <si>
    <t xml:space="preserve">Methuen Public Schools </t>
  </si>
  <si>
    <t>Timony Grammar School</t>
  </si>
  <si>
    <t xml:space="preserve">Lilla Fredrick MS </t>
  </si>
  <si>
    <t>East MS</t>
  </si>
  <si>
    <t xml:space="preserve">Ware MS </t>
  </si>
  <si>
    <t xml:space="preserve">Henry Lord Community School </t>
  </si>
  <si>
    <t xml:space="preserve">Butler MS </t>
  </si>
  <si>
    <t>2542</t>
  </si>
  <si>
    <t>Old Sturbridge Village</t>
  </si>
  <si>
    <t xml:space="preserve">Partnership with Sturbridge Charter School </t>
  </si>
  <si>
    <t>Hood ES</t>
  </si>
  <si>
    <t>0347</t>
  </si>
  <si>
    <t>Woburn Public Schools</t>
  </si>
  <si>
    <t>White ES</t>
  </si>
  <si>
    <t>0622</t>
  </si>
  <si>
    <t>Blackstone Millville Regional School District</t>
  </si>
  <si>
    <t>Kennedy / Augustine Maloney ES Complex</t>
  </si>
  <si>
    <t>Doran ES</t>
  </si>
  <si>
    <t>Burke HS</t>
  </si>
  <si>
    <t>0137</t>
  </si>
  <si>
    <t>Holyoke Public Schools</t>
  </si>
  <si>
    <t>Kelly ELT</t>
  </si>
  <si>
    <t>Connery ES</t>
  </si>
  <si>
    <t>Bentley Academy</t>
  </si>
  <si>
    <t>Angelo ES</t>
  </si>
  <si>
    <t>Ashfield ES</t>
  </si>
  <si>
    <t>Dexter Park ES (Orange)</t>
  </si>
  <si>
    <t>0100</t>
  </si>
  <si>
    <t>Framingham Public Schools</t>
  </si>
  <si>
    <t>Fuller MS</t>
  </si>
  <si>
    <t>Cameron MS</t>
  </si>
  <si>
    <t>0778</t>
  </si>
  <si>
    <t>Quaboag Regional School District</t>
  </si>
  <si>
    <t>Nettle Middle School</t>
  </si>
  <si>
    <t>Wang MS</t>
  </si>
  <si>
    <t>Washington ES</t>
  </si>
  <si>
    <t>Lynn Public Schools</t>
  </si>
  <si>
    <t>Marshall MS</t>
  </si>
  <si>
    <t>0277</t>
  </si>
  <si>
    <t>Southbridge Public Schools</t>
  </si>
  <si>
    <t xml:space="preserve">Charlton Street ES </t>
  </si>
  <si>
    <t xml:space="preserve">Middle School </t>
  </si>
  <si>
    <t>0316</t>
  </si>
  <si>
    <t>Webster Public Schools</t>
  </si>
  <si>
    <t>Park Ave. ES</t>
  </si>
  <si>
    <t>Ware Jr/Sr High School</t>
  </si>
  <si>
    <t>2105</t>
  </si>
  <si>
    <t xml:space="preserve">Boys and Girls Clubs of Metro South/Taunton </t>
  </si>
  <si>
    <t>in partnership with Parker MS Taunton</t>
  </si>
  <si>
    <t>0672</t>
  </si>
  <si>
    <t xml:space="preserve">Gateway Regional School District </t>
  </si>
  <si>
    <t>Gateway MS</t>
  </si>
  <si>
    <t>Pentucket Lake</t>
  </si>
  <si>
    <t>Rogers STEM Academy</t>
  </si>
  <si>
    <t>Eastford Road</t>
  </si>
  <si>
    <t>Reserved Summer 2028</t>
  </si>
  <si>
    <t>SALT
FY25-28
New</t>
  </si>
  <si>
    <t>District LEA Code (Key)</t>
  </si>
  <si>
    <t>Site ID (Building Key)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</si>
</sst>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&quot;$&quot;#,##0.0"/>
    <numFmt numFmtId="166" formatCode="&quot;$&quot;#,##0.00"/>
  </numFmts>
  <fonts count="12" x14ac:knownFonts="1"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Aptos Narrow"/>
      <family val="2"/>
      <scheme val="minor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8" borderId="0" applyNumberFormat="0" applyBorder="0" applyAlignment="0" applyProtection="0"/>
  </cellStyleXfs>
  <cellXfs count="60">
    <xf numFmtId="0" fontId="0" fillId="0" borderId="0" xfId="0"/>
    <xf numFmtId="164" fontId="2" fillId="6" borderId="1" xfId="0" applyNumberFormat="1" applyFont="1" applyFill="1" applyBorder="1" applyAlignment="1">
      <alignment horizontal="left" vertical="top"/>
    </xf>
    <xf numFmtId="164" fontId="2" fillId="4" borderId="1" xfId="0" applyNumberFormat="1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164" fontId="3" fillId="6" borderId="1" xfId="0" applyNumberFormat="1" applyFont="1" applyFill="1" applyBorder="1" applyAlignment="1">
      <alignment horizontal="left" vertical="top"/>
    </xf>
    <xf numFmtId="0" fontId="1" fillId="6" borderId="6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7" fillId="0" borderId="2" xfId="1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9" fillId="7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7" borderId="10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/>
    </xf>
    <xf numFmtId="6" fontId="2" fillId="3" borderId="2" xfId="0" applyNumberFormat="1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6" fontId="2" fillId="6" borderId="2" xfId="0" applyNumberFormat="1" applyFont="1" applyFill="1" applyBorder="1" applyAlignment="1">
      <alignment horizontal="left" vertical="top"/>
    </xf>
    <xf numFmtId="6" fontId="2" fillId="4" borderId="2" xfId="0" applyNumberFormat="1" applyFont="1" applyFill="1" applyBorder="1" applyAlignment="1">
      <alignment horizontal="left" vertical="top"/>
    </xf>
    <xf numFmtId="49" fontId="7" fillId="0" borderId="2" xfId="1" applyNumberFormat="1" applyFont="1" applyFill="1" applyBorder="1" applyAlignment="1">
      <alignment horizontal="left" vertical="top"/>
    </xf>
    <xf numFmtId="49" fontId="10" fillId="0" borderId="2" xfId="0" applyNumberFormat="1" applyFont="1" applyBorder="1" applyAlignment="1">
      <alignment horizontal="left" vertical="top"/>
    </xf>
    <xf numFmtId="0" fontId="9" fillId="7" borderId="9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/>
    </xf>
    <xf numFmtId="164" fontId="2" fillId="9" borderId="3" xfId="0" applyNumberFormat="1" applyFont="1" applyFill="1" applyBorder="1" applyAlignment="1">
      <alignment horizontal="left" vertical="top"/>
    </xf>
    <xf numFmtId="164" fontId="5" fillId="9" borderId="1" xfId="0" applyNumberFormat="1" applyFont="1" applyFill="1" applyBorder="1" applyAlignment="1">
      <alignment horizontal="left" vertical="top"/>
    </xf>
    <xf numFmtId="0" fontId="3" fillId="9" borderId="1" xfId="0" applyFont="1" applyFill="1" applyBorder="1" applyAlignment="1">
      <alignment horizontal="left" vertical="top"/>
    </xf>
    <xf numFmtId="164" fontId="3" fillId="6" borderId="4" xfId="0" applyNumberFormat="1" applyFont="1" applyFill="1" applyBorder="1" applyAlignment="1">
      <alignment horizontal="left" vertical="top"/>
    </xf>
    <xf numFmtId="164" fontId="2" fillId="6" borderId="4" xfId="0" applyNumberFormat="1" applyFont="1" applyFill="1" applyBorder="1" applyAlignment="1">
      <alignment horizontal="left" vertical="top"/>
    </xf>
    <xf numFmtId="164" fontId="2" fillId="3" borderId="4" xfId="0" applyNumberFormat="1" applyFont="1" applyFill="1" applyBorder="1" applyAlignment="1">
      <alignment horizontal="left" vertical="top"/>
    </xf>
    <xf numFmtId="164" fontId="2" fillId="4" borderId="4" xfId="0" applyNumberFormat="1" applyFont="1" applyFill="1" applyBorder="1" applyAlignment="1">
      <alignment horizontal="left" vertical="top"/>
    </xf>
    <xf numFmtId="0" fontId="1" fillId="9" borderId="9" xfId="0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left" vertical="top"/>
    </xf>
    <xf numFmtId="164" fontId="5" fillId="9" borderId="2" xfId="0" applyNumberFormat="1" applyFont="1" applyFill="1" applyBorder="1" applyAlignment="1">
      <alignment horizontal="left" vertical="top"/>
    </xf>
    <xf numFmtId="165" fontId="5" fillId="9" borderId="2" xfId="0" applyNumberFormat="1" applyFont="1" applyFill="1" applyBorder="1" applyAlignment="1">
      <alignment horizontal="left" vertical="top"/>
    </xf>
    <xf numFmtId="0" fontId="1" fillId="5" borderId="10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164" fontId="3" fillId="9" borderId="15" xfId="0" applyNumberFormat="1" applyFont="1" applyFill="1" applyBorder="1" applyAlignment="1">
      <alignment horizontal="left" vertical="top"/>
    </xf>
    <xf numFmtId="164" fontId="2" fillId="9" borderId="15" xfId="0" applyNumberFormat="1" applyFont="1" applyFill="1" applyBorder="1" applyAlignment="1">
      <alignment horizontal="left" vertical="top"/>
    </xf>
    <xf numFmtId="0" fontId="1" fillId="7" borderId="10" xfId="0" applyFont="1" applyFill="1" applyBorder="1" applyAlignment="1">
      <alignment horizontal="center" vertical="center" wrapText="1"/>
    </xf>
    <xf numFmtId="166" fontId="1" fillId="0" borderId="10" xfId="0" applyNumberFormat="1" applyFont="1" applyBorder="1" applyAlignment="1">
      <alignment horizontal="left" vertical="top" wrapText="1"/>
    </xf>
    <xf numFmtId="166" fontId="2" fillId="6" borderId="4" xfId="0" applyNumberFormat="1" applyFont="1" applyFill="1" applyBorder="1" applyAlignment="1">
      <alignment horizontal="left" vertical="top"/>
    </xf>
    <xf numFmtId="166" fontId="2" fillId="3" borderId="4" xfId="0" applyNumberFormat="1" applyFont="1" applyFill="1" applyBorder="1" applyAlignment="1">
      <alignment horizontal="left" vertical="top"/>
    </xf>
    <xf numFmtId="166" fontId="2" fillId="4" borderId="4" xfId="0" applyNumberFormat="1" applyFont="1" applyFill="1" applyBorder="1" applyAlignment="1">
      <alignment horizontal="left" vertical="top"/>
    </xf>
    <xf numFmtId="166" fontId="5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" fillId="10" borderId="10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166" fontId="4" fillId="0" borderId="5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</cellXfs>
  <cellStyles count="2">
    <cellStyle name="20% - Accent2" xfId="1" builtinId="34"/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2B5D-75AD-40AA-B78E-1F11AFF183B1}">
  <dimension ref="A1:U67"/>
  <sheetViews>
    <sheetView tabSelected="1" zoomScaleNormal="100" workbookViewId="0">
      <pane xSplit="7" ySplit="2" topLeftCell="J3" activePane="bottomRight" state="frozen"/>
      <selection pane="topRight" activeCell="H1" sqref="H1"/>
      <selection pane="bottomLeft" activeCell="A3" sqref="A3"/>
      <selection pane="bottomRight"/>
    </sheetView>
  </sheetViews>
  <sheetFormatPr defaultColWidth="8.7109375" defaultRowHeight="15" x14ac:dyDescent="0.25"/>
  <cols>
    <col min="1" max="1" width="7.140625" style="8" customWidth="1"/>
    <col min="2" max="2" width="7.140625" style="8" hidden="1" customWidth="1"/>
    <col min="3" max="3" width="36.85546875" style="8" customWidth="1"/>
    <col min="4" max="4" width="22.7109375" style="4" customWidth="1"/>
    <col min="5" max="5" width="12.28515625" style="4" customWidth="1"/>
    <col min="6" max="6" width="13.140625" style="4" bestFit="1" customWidth="1"/>
    <col min="7" max="7" width="13.140625" style="4" customWidth="1"/>
    <col min="8" max="9" width="10.140625" style="4" hidden="1" customWidth="1"/>
    <col min="10" max="10" width="11.85546875" style="4" hidden="1" customWidth="1"/>
    <col min="11" max="11" width="10.42578125" style="4" hidden="1" customWidth="1"/>
    <col min="12" max="12" width="10.7109375" style="4" hidden="1" customWidth="1"/>
    <col min="13" max="15" width="11.42578125" style="4" hidden="1" customWidth="1"/>
    <col min="16" max="16" width="11.7109375" style="50" customWidth="1"/>
    <col min="17" max="21" width="10.42578125" style="4" customWidth="1"/>
    <col min="22" max="16384" width="8.7109375" style="4"/>
  </cols>
  <sheetData>
    <row r="1" spans="1:21" ht="15.75" thickBot="1" x14ac:dyDescent="0.3">
      <c r="H1" s="53" t="s">
        <v>0</v>
      </c>
      <c r="I1" s="54"/>
      <c r="J1" s="54"/>
      <c r="K1" s="54"/>
      <c r="L1" s="54"/>
      <c r="M1" s="54"/>
      <c r="N1" s="55"/>
      <c r="O1" s="56" t="s">
        <v>1</v>
      </c>
      <c r="P1" s="57"/>
      <c r="Q1" s="58"/>
      <c r="R1" s="58"/>
      <c r="S1" s="58"/>
      <c r="T1" s="58"/>
      <c r="U1" s="59"/>
    </row>
    <row r="2" spans="1:21" ht="76.5" x14ac:dyDescent="0.25">
      <c r="A2" s="26" t="s">
        <v>150</v>
      </c>
      <c r="B2" s="26" t="s">
        <v>151</v>
      </c>
      <c r="C2" s="11" t="s">
        <v>2</v>
      </c>
      <c r="D2" s="14" t="s">
        <v>3</v>
      </c>
      <c r="E2" s="45" t="s">
        <v>4</v>
      </c>
      <c r="F2" s="14" t="s">
        <v>5</v>
      </c>
      <c r="G2" s="14" t="s">
        <v>6</v>
      </c>
      <c r="H2" s="18" t="s">
        <v>7</v>
      </c>
      <c r="I2" s="7" t="s">
        <v>8</v>
      </c>
      <c r="J2" s="12" t="s">
        <v>9</v>
      </c>
      <c r="K2" s="13" t="s">
        <v>10</v>
      </c>
      <c r="L2" s="6" t="s">
        <v>11</v>
      </c>
      <c r="M2" s="41" t="s">
        <v>12</v>
      </c>
      <c r="N2" s="52" t="s">
        <v>149</v>
      </c>
      <c r="O2" s="42" t="s">
        <v>13</v>
      </c>
      <c r="P2" s="46" t="s">
        <v>14</v>
      </c>
      <c r="Q2" s="37" t="s">
        <v>15</v>
      </c>
      <c r="R2" s="27" t="s">
        <v>16</v>
      </c>
      <c r="S2" s="27" t="s">
        <v>17</v>
      </c>
      <c r="T2" s="28" t="s">
        <v>18</v>
      </c>
      <c r="U2" s="28" t="s">
        <v>148</v>
      </c>
    </row>
    <row r="3" spans="1:21" x14ac:dyDescent="0.25">
      <c r="A3" s="25" t="s">
        <v>28</v>
      </c>
      <c r="B3" s="25"/>
      <c r="C3" s="10" t="s">
        <v>29</v>
      </c>
      <c r="D3" s="15" t="s">
        <v>50</v>
      </c>
      <c r="E3" s="15" t="s">
        <v>19</v>
      </c>
      <c r="F3" s="15" t="s">
        <v>20</v>
      </c>
      <c r="G3" s="15" t="s">
        <v>24</v>
      </c>
      <c r="H3" s="19"/>
      <c r="I3" s="5"/>
      <c r="J3" s="5"/>
      <c r="K3" s="5"/>
      <c r="L3" s="5">
        <v>81065</v>
      </c>
      <c r="M3" s="33"/>
      <c r="N3" s="33"/>
      <c r="O3" s="43"/>
      <c r="P3" s="33">
        <f t="shared" ref="P3:P16" si="0">ROUNDUP((SUM(I3:N3)*0.7),0)</f>
        <v>56746</v>
      </c>
      <c r="Q3" s="39">
        <f>L3-P3</f>
        <v>24319</v>
      </c>
      <c r="R3" s="29"/>
      <c r="S3" s="29"/>
      <c r="T3" s="30"/>
      <c r="U3" s="30"/>
    </row>
    <row r="4" spans="1:21" x14ac:dyDescent="0.25">
      <c r="A4" s="25" t="s">
        <v>28</v>
      </c>
      <c r="B4" s="25"/>
      <c r="C4" s="10" t="s">
        <v>29</v>
      </c>
      <c r="D4" s="15" t="s">
        <v>51</v>
      </c>
      <c r="E4" s="15" t="s">
        <v>19</v>
      </c>
      <c r="F4" s="15" t="s">
        <v>20</v>
      </c>
      <c r="G4" s="15" t="s">
        <v>24</v>
      </c>
      <c r="H4" s="19"/>
      <c r="I4" s="1"/>
      <c r="J4" s="1"/>
      <c r="K4" s="1"/>
      <c r="L4" s="1">
        <v>81065</v>
      </c>
      <c r="M4" s="34"/>
      <c r="N4" s="34"/>
      <c r="O4" s="44"/>
      <c r="P4" s="47">
        <f t="shared" si="0"/>
        <v>56746</v>
      </c>
      <c r="Q4" s="39">
        <f>L4-P4</f>
        <v>24319</v>
      </c>
      <c r="R4" s="32"/>
      <c r="S4" s="32"/>
      <c r="T4" s="30"/>
      <c r="U4" s="30"/>
    </row>
    <row r="5" spans="1:21" x14ac:dyDescent="0.25">
      <c r="A5" s="25" t="s">
        <v>107</v>
      </c>
      <c r="B5" s="25"/>
      <c r="C5" s="10" t="s">
        <v>108</v>
      </c>
      <c r="D5" s="16" t="s">
        <v>109</v>
      </c>
      <c r="E5" s="16" t="s">
        <v>19</v>
      </c>
      <c r="F5" s="16" t="s">
        <v>20</v>
      </c>
      <c r="G5" s="16" t="s">
        <v>86</v>
      </c>
      <c r="H5" s="20">
        <v>173000</v>
      </c>
      <c r="I5" s="3">
        <f>H5*0.95</f>
        <v>164350</v>
      </c>
      <c r="J5" s="3"/>
      <c r="K5" s="3"/>
      <c r="L5" s="3"/>
      <c r="M5" s="35"/>
      <c r="N5" s="35"/>
      <c r="O5" s="44"/>
      <c r="P5" s="48">
        <f t="shared" si="0"/>
        <v>115045</v>
      </c>
      <c r="Q5" s="38"/>
      <c r="R5" s="31">
        <f>I5-P5</f>
        <v>49305</v>
      </c>
      <c r="S5" s="29"/>
      <c r="T5" s="30"/>
      <c r="U5" s="30"/>
    </row>
    <row r="6" spans="1:21" x14ac:dyDescent="0.25">
      <c r="A6" s="24" t="s">
        <v>35</v>
      </c>
      <c r="B6" s="24"/>
      <c r="C6" s="9" t="s">
        <v>36</v>
      </c>
      <c r="D6" s="15" t="s">
        <v>95</v>
      </c>
      <c r="E6" s="15" t="s">
        <v>19</v>
      </c>
      <c r="F6" s="15" t="s">
        <v>20</v>
      </c>
      <c r="G6" s="15" t="s">
        <v>24</v>
      </c>
      <c r="H6" s="19"/>
      <c r="I6" s="1"/>
      <c r="J6" s="1"/>
      <c r="K6" s="1"/>
      <c r="L6" s="1">
        <v>148750</v>
      </c>
      <c r="M6" s="34"/>
      <c r="N6" s="34"/>
      <c r="O6" s="44"/>
      <c r="P6" s="47">
        <f t="shared" si="0"/>
        <v>104125</v>
      </c>
      <c r="Q6" s="39">
        <f>L6-P6</f>
        <v>44625</v>
      </c>
      <c r="R6" s="29"/>
      <c r="S6" s="29"/>
      <c r="T6" s="30"/>
      <c r="U6" s="30"/>
    </row>
    <row r="7" spans="1:21" x14ac:dyDescent="0.25">
      <c r="A7" s="24" t="s">
        <v>35</v>
      </c>
      <c r="B7" s="24"/>
      <c r="C7" s="9" t="s">
        <v>36</v>
      </c>
      <c r="D7" s="17" t="s">
        <v>111</v>
      </c>
      <c r="E7" s="17" t="s">
        <v>19</v>
      </c>
      <c r="F7" s="17" t="s">
        <v>20</v>
      </c>
      <c r="G7" s="17" t="s">
        <v>82</v>
      </c>
      <c r="H7" s="21"/>
      <c r="I7" s="2"/>
      <c r="J7" s="2">
        <v>175000</v>
      </c>
      <c r="K7" s="2"/>
      <c r="L7" s="2"/>
      <c r="M7" s="36"/>
      <c r="N7" s="36"/>
      <c r="O7" s="44"/>
      <c r="P7" s="49">
        <f t="shared" si="0"/>
        <v>122500</v>
      </c>
      <c r="Q7" s="40"/>
      <c r="R7" s="29"/>
      <c r="S7" s="31">
        <f>I7-O7</f>
        <v>0</v>
      </c>
      <c r="T7" s="30"/>
      <c r="U7" s="30"/>
    </row>
    <row r="8" spans="1:21" x14ac:dyDescent="0.25">
      <c r="A8" s="24" t="s">
        <v>139</v>
      </c>
      <c r="B8" s="24"/>
      <c r="C8" s="9" t="s">
        <v>140</v>
      </c>
      <c r="D8" s="17" t="s">
        <v>141</v>
      </c>
      <c r="E8" s="17" t="s">
        <v>33</v>
      </c>
      <c r="F8" s="17" t="s">
        <v>20</v>
      </c>
      <c r="G8" s="17" t="s">
        <v>82</v>
      </c>
      <c r="H8" s="21"/>
      <c r="I8" s="2"/>
      <c r="J8" s="2">
        <v>209000</v>
      </c>
      <c r="K8" s="2"/>
      <c r="L8" s="2"/>
      <c r="M8" s="36"/>
      <c r="N8" s="36"/>
      <c r="O8" s="44"/>
      <c r="P8" s="49">
        <f t="shared" si="0"/>
        <v>146300</v>
      </c>
      <c r="Q8" s="38"/>
      <c r="R8" s="29"/>
      <c r="S8" s="31">
        <f>SUM(H8:L8)*0.3</f>
        <v>62700</v>
      </c>
      <c r="T8" s="30"/>
      <c r="U8" s="30"/>
    </row>
    <row r="9" spans="1:21" x14ac:dyDescent="0.25">
      <c r="A9" s="25" t="s">
        <v>47</v>
      </c>
      <c r="B9" s="25"/>
      <c r="C9" s="10" t="s">
        <v>48</v>
      </c>
      <c r="D9" s="15" t="s">
        <v>58</v>
      </c>
      <c r="E9" s="15" t="s">
        <v>19</v>
      </c>
      <c r="F9" s="15" t="s">
        <v>20</v>
      </c>
      <c r="G9" s="15" t="s">
        <v>24</v>
      </c>
      <c r="H9" s="19"/>
      <c r="I9" s="1"/>
      <c r="J9" s="1"/>
      <c r="K9" s="1"/>
      <c r="L9" s="1">
        <v>90313</v>
      </c>
      <c r="M9" s="34"/>
      <c r="N9" s="34"/>
      <c r="O9" s="44"/>
      <c r="P9" s="47">
        <f t="shared" si="0"/>
        <v>63220</v>
      </c>
      <c r="Q9" s="39">
        <f>L9-P9</f>
        <v>27093</v>
      </c>
      <c r="R9" s="29"/>
      <c r="S9" s="29"/>
      <c r="T9" s="30"/>
      <c r="U9" s="30"/>
    </row>
    <row r="10" spans="1:21" x14ac:dyDescent="0.25">
      <c r="A10" s="25" t="s">
        <v>47</v>
      </c>
      <c r="B10" s="25"/>
      <c r="C10" s="10" t="s">
        <v>48</v>
      </c>
      <c r="D10" s="15" t="s">
        <v>96</v>
      </c>
      <c r="E10" s="15" t="s">
        <v>19</v>
      </c>
      <c r="F10" s="15" t="s">
        <v>20</v>
      </c>
      <c r="G10" s="15" t="s">
        <v>24</v>
      </c>
      <c r="H10" s="19"/>
      <c r="I10" s="1"/>
      <c r="J10" s="1"/>
      <c r="K10" s="1"/>
      <c r="L10" s="1">
        <v>148750</v>
      </c>
      <c r="M10" s="34"/>
      <c r="N10" s="34"/>
      <c r="O10" s="44"/>
      <c r="P10" s="47">
        <f t="shared" si="0"/>
        <v>104125</v>
      </c>
      <c r="Q10" s="39">
        <f>L10-P10</f>
        <v>44625</v>
      </c>
      <c r="R10" s="29"/>
      <c r="S10" s="29"/>
      <c r="T10" s="30"/>
      <c r="U10" s="30"/>
    </row>
    <row r="11" spans="1:21" x14ac:dyDescent="0.25">
      <c r="A11" s="25" t="s">
        <v>47</v>
      </c>
      <c r="B11" s="25"/>
      <c r="C11" s="10" t="s">
        <v>48</v>
      </c>
      <c r="D11" s="16" t="s">
        <v>117</v>
      </c>
      <c r="E11" s="16" t="s">
        <v>19</v>
      </c>
      <c r="F11" s="16" t="s">
        <v>20</v>
      </c>
      <c r="G11" s="16" t="s">
        <v>86</v>
      </c>
      <c r="H11" s="20">
        <v>200000</v>
      </c>
      <c r="I11" s="3">
        <f>H11*0.95</f>
        <v>190000</v>
      </c>
      <c r="J11" s="3"/>
      <c r="K11" s="3"/>
      <c r="L11" s="3"/>
      <c r="M11" s="35"/>
      <c r="N11" s="35"/>
      <c r="O11" s="44"/>
      <c r="P11" s="48">
        <f t="shared" si="0"/>
        <v>133000</v>
      </c>
      <c r="Q11" s="38"/>
      <c r="R11" s="31">
        <f>SUM(I11-P11)</f>
        <v>57000</v>
      </c>
      <c r="S11" s="29"/>
      <c r="T11" s="30"/>
      <c r="U11" s="30"/>
    </row>
    <row r="12" spans="1:21" x14ac:dyDescent="0.25">
      <c r="A12" s="25" t="s">
        <v>47</v>
      </c>
      <c r="B12" s="25"/>
      <c r="C12" s="10" t="s">
        <v>48</v>
      </c>
      <c r="D12" s="16" t="s">
        <v>118</v>
      </c>
      <c r="E12" s="16" t="s">
        <v>19</v>
      </c>
      <c r="F12" s="16" t="s">
        <v>20</v>
      </c>
      <c r="G12" s="16" t="s">
        <v>86</v>
      </c>
      <c r="H12" s="20">
        <v>200000</v>
      </c>
      <c r="I12" s="3">
        <f>H12*0.95</f>
        <v>190000</v>
      </c>
      <c r="J12" s="3"/>
      <c r="K12" s="3"/>
      <c r="L12" s="3"/>
      <c r="M12" s="35"/>
      <c r="N12" s="35"/>
      <c r="O12" s="44"/>
      <c r="P12" s="48">
        <f t="shared" si="0"/>
        <v>133000</v>
      </c>
      <c r="Q12" s="38"/>
      <c r="R12" s="31">
        <f>SUM(I12-P12)</f>
        <v>57000</v>
      </c>
      <c r="S12" s="29"/>
      <c r="T12" s="30"/>
      <c r="U12" s="30"/>
    </row>
    <row r="13" spans="1:21" x14ac:dyDescent="0.25">
      <c r="A13" s="24" t="s">
        <v>83</v>
      </c>
      <c r="B13" s="24"/>
      <c r="C13" s="9" t="s">
        <v>84</v>
      </c>
      <c r="D13" s="16" t="s">
        <v>85</v>
      </c>
      <c r="E13" s="16" t="s">
        <v>33</v>
      </c>
      <c r="F13" s="16" t="s">
        <v>20</v>
      </c>
      <c r="G13" s="16" t="s">
        <v>86</v>
      </c>
      <c r="H13" s="20">
        <v>140000</v>
      </c>
      <c r="I13" s="3">
        <f>H13*0.95</f>
        <v>133000</v>
      </c>
      <c r="J13" s="3"/>
      <c r="K13" s="3"/>
      <c r="L13" s="3"/>
      <c r="M13" s="35"/>
      <c r="N13" s="35"/>
      <c r="O13" s="44"/>
      <c r="P13" s="48">
        <f t="shared" si="0"/>
        <v>93100</v>
      </c>
      <c r="Q13" s="39"/>
      <c r="R13" s="31">
        <f>SUM(I13-P13)</f>
        <v>39900</v>
      </c>
      <c r="S13" s="29"/>
      <c r="T13" s="30"/>
      <c r="U13" s="30"/>
    </row>
    <row r="14" spans="1:21" x14ac:dyDescent="0.25">
      <c r="A14" s="25" t="s">
        <v>76</v>
      </c>
      <c r="B14" s="25"/>
      <c r="C14" s="10" t="s">
        <v>77</v>
      </c>
      <c r="D14" s="15" t="s">
        <v>78</v>
      </c>
      <c r="E14" s="15" t="s">
        <v>33</v>
      </c>
      <c r="F14" s="15" t="s">
        <v>20</v>
      </c>
      <c r="G14" s="15" t="s">
        <v>24</v>
      </c>
      <c r="H14" s="22"/>
      <c r="I14" s="1"/>
      <c r="J14" s="1"/>
      <c r="K14" s="1"/>
      <c r="L14" s="1">
        <v>106250</v>
      </c>
      <c r="M14" s="34"/>
      <c r="N14" s="34"/>
      <c r="O14" s="44"/>
      <c r="P14" s="47">
        <f t="shared" si="0"/>
        <v>74375</v>
      </c>
      <c r="Q14" s="39">
        <f>L14-P14</f>
        <v>31875</v>
      </c>
      <c r="R14" s="29"/>
      <c r="S14" s="29"/>
      <c r="T14" s="30"/>
      <c r="U14" s="30"/>
    </row>
    <row r="15" spans="1:21" x14ac:dyDescent="0.25">
      <c r="A15" s="25" t="s">
        <v>76</v>
      </c>
      <c r="B15" s="25"/>
      <c r="C15" s="10" t="s">
        <v>77</v>
      </c>
      <c r="D15" s="16" t="s">
        <v>115</v>
      </c>
      <c r="E15" s="16" t="s">
        <v>33</v>
      </c>
      <c r="F15" s="16" t="s">
        <v>20</v>
      </c>
      <c r="G15" s="16" t="s">
        <v>86</v>
      </c>
      <c r="H15" s="20">
        <v>197500</v>
      </c>
      <c r="I15" s="3">
        <f>H15*0.95</f>
        <v>187625</v>
      </c>
      <c r="J15" s="3"/>
      <c r="K15" s="3"/>
      <c r="L15" s="3"/>
      <c r="M15" s="35"/>
      <c r="N15" s="35"/>
      <c r="O15" s="44"/>
      <c r="P15" s="48">
        <f t="shared" si="0"/>
        <v>131338</v>
      </c>
      <c r="Q15" s="39"/>
      <c r="R15" s="31">
        <f>SUM(I15-P15)</f>
        <v>56287</v>
      </c>
      <c r="S15" s="29"/>
      <c r="T15" s="30"/>
      <c r="U15" s="30"/>
    </row>
    <row r="16" spans="1:21" x14ac:dyDescent="0.25">
      <c r="A16" s="25" t="s">
        <v>76</v>
      </c>
      <c r="B16" s="25"/>
      <c r="C16" s="10" t="s">
        <v>77</v>
      </c>
      <c r="D16" s="17" t="s">
        <v>103</v>
      </c>
      <c r="E16" s="17" t="s">
        <v>33</v>
      </c>
      <c r="F16" s="17" t="s">
        <v>20</v>
      </c>
      <c r="G16" s="17" t="s">
        <v>82</v>
      </c>
      <c r="H16" s="23"/>
      <c r="I16" s="2"/>
      <c r="J16" s="2">
        <v>150000</v>
      </c>
      <c r="K16" s="2"/>
      <c r="L16" s="2"/>
      <c r="M16" s="36"/>
      <c r="N16" s="36"/>
      <c r="O16" s="44"/>
      <c r="P16" s="49">
        <f t="shared" si="0"/>
        <v>105000</v>
      </c>
      <c r="Q16" s="39"/>
      <c r="R16" s="29"/>
      <c r="S16" s="31">
        <f>I16-O16</f>
        <v>0</v>
      </c>
      <c r="T16" s="30"/>
      <c r="U16" s="30"/>
    </row>
    <row r="17" spans="1:21" x14ac:dyDescent="0.25">
      <c r="A17" s="25" t="s">
        <v>30</v>
      </c>
      <c r="B17" s="25"/>
      <c r="C17" s="10" t="s">
        <v>31</v>
      </c>
      <c r="D17" s="15" t="s">
        <v>32</v>
      </c>
      <c r="E17" s="15" t="s">
        <v>33</v>
      </c>
      <c r="F17" s="15" t="s">
        <v>20</v>
      </c>
      <c r="G17" s="15" t="s">
        <v>24</v>
      </c>
      <c r="H17" s="19"/>
      <c r="I17" s="1"/>
      <c r="J17" s="1"/>
      <c r="K17" s="1"/>
      <c r="L17" s="1">
        <v>54043</v>
      </c>
      <c r="M17" s="34"/>
      <c r="N17" s="34"/>
      <c r="O17" s="44"/>
      <c r="P17" s="47">
        <v>54043</v>
      </c>
      <c r="Q17" s="39">
        <f>L17-P17</f>
        <v>0</v>
      </c>
      <c r="R17" s="29"/>
      <c r="S17" s="29"/>
      <c r="T17" s="30"/>
      <c r="U17" s="30"/>
    </row>
    <row r="18" spans="1:21" x14ac:dyDescent="0.25">
      <c r="A18" s="25" t="s">
        <v>30</v>
      </c>
      <c r="B18" s="25"/>
      <c r="C18" s="10" t="s">
        <v>31</v>
      </c>
      <c r="D18" s="15" t="s">
        <v>34</v>
      </c>
      <c r="E18" s="15" t="s">
        <v>33</v>
      </c>
      <c r="F18" s="15" t="s">
        <v>20</v>
      </c>
      <c r="G18" s="15" t="s">
        <v>24</v>
      </c>
      <c r="H18" s="19"/>
      <c r="I18" s="1"/>
      <c r="J18" s="1"/>
      <c r="K18" s="1"/>
      <c r="L18" s="1">
        <v>54043</v>
      </c>
      <c r="M18" s="34"/>
      <c r="N18" s="34"/>
      <c r="O18" s="44"/>
      <c r="P18" s="47">
        <v>54043</v>
      </c>
      <c r="Q18" s="39">
        <f>L18-P18</f>
        <v>0</v>
      </c>
      <c r="R18" s="29"/>
      <c r="S18" s="29"/>
      <c r="T18" s="30"/>
      <c r="U18" s="30"/>
    </row>
    <row r="19" spans="1:21" x14ac:dyDescent="0.25">
      <c r="A19" s="25" t="s">
        <v>30</v>
      </c>
      <c r="B19" s="25"/>
      <c r="C19" s="10" t="s">
        <v>31</v>
      </c>
      <c r="D19" s="15" t="s">
        <v>65</v>
      </c>
      <c r="E19" s="15" t="s">
        <v>33</v>
      </c>
      <c r="F19" s="15" t="s">
        <v>20</v>
      </c>
      <c r="G19" s="15" t="s">
        <v>24</v>
      </c>
      <c r="H19" s="19"/>
      <c r="I19" s="1"/>
      <c r="J19" s="1"/>
      <c r="K19" s="1"/>
      <c r="L19" s="1">
        <v>104763</v>
      </c>
      <c r="M19" s="34"/>
      <c r="N19" s="34"/>
      <c r="O19" s="44"/>
      <c r="P19" s="47">
        <f t="shared" ref="P19:P54" si="1">ROUNDUP((SUM(I19:N19)*0.7),0)</f>
        <v>73335</v>
      </c>
      <c r="Q19" s="39">
        <f>L19-P19</f>
        <v>31428</v>
      </c>
      <c r="R19" s="29"/>
      <c r="S19" s="29"/>
      <c r="T19" s="30"/>
      <c r="U19" s="30"/>
    </row>
    <row r="20" spans="1:21" x14ac:dyDescent="0.25">
      <c r="A20" s="25" t="s">
        <v>30</v>
      </c>
      <c r="B20" s="25"/>
      <c r="C20" s="10" t="s">
        <v>31</v>
      </c>
      <c r="D20" s="15" t="s">
        <v>97</v>
      </c>
      <c r="E20" s="15" t="s">
        <v>33</v>
      </c>
      <c r="F20" s="15" t="s">
        <v>20</v>
      </c>
      <c r="G20" s="15" t="s">
        <v>24</v>
      </c>
      <c r="H20" s="19"/>
      <c r="I20" s="1"/>
      <c r="J20" s="1"/>
      <c r="K20" s="1"/>
      <c r="L20" s="1">
        <v>148750</v>
      </c>
      <c r="M20" s="34"/>
      <c r="N20" s="34"/>
      <c r="O20" s="44"/>
      <c r="P20" s="47">
        <f t="shared" si="1"/>
        <v>104125</v>
      </c>
      <c r="Q20" s="39">
        <f>L20-P20</f>
        <v>44625</v>
      </c>
      <c r="R20" s="29"/>
      <c r="S20" s="29"/>
      <c r="T20" s="30"/>
      <c r="U20" s="30"/>
    </row>
    <row r="21" spans="1:21" x14ac:dyDescent="0.25">
      <c r="A21" s="25" t="s">
        <v>30</v>
      </c>
      <c r="B21" s="25"/>
      <c r="C21" s="10" t="s">
        <v>31</v>
      </c>
      <c r="D21" s="16" t="s">
        <v>119</v>
      </c>
      <c r="E21" s="16" t="s">
        <v>33</v>
      </c>
      <c r="F21" s="16" t="s">
        <v>20</v>
      </c>
      <c r="G21" s="16" t="s">
        <v>86</v>
      </c>
      <c r="H21" s="20">
        <v>200000</v>
      </c>
      <c r="I21" s="3">
        <f>H21*0.95</f>
        <v>190000</v>
      </c>
      <c r="J21" s="3"/>
      <c r="K21" s="3"/>
      <c r="L21" s="3"/>
      <c r="M21" s="35"/>
      <c r="N21" s="35"/>
      <c r="O21" s="44"/>
      <c r="P21" s="48">
        <f t="shared" si="1"/>
        <v>133000</v>
      </c>
      <c r="Q21" s="39"/>
      <c r="R21" s="31">
        <f>SUM(I21-P21)</f>
        <v>57000</v>
      </c>
      <c r="S21" s="29"/>
      <c r="T21" s="30"/>
      <c r="U21" s="30"/>
    </row>
    <row r="22" spans="1:21" x14ac:dyDescent="0.25">
      <c r="A22" s="25" t="s">
        <v>30</v>
      </c>
      <c r="B22" s="25"/>
      <c r="C22" s="10" t="s">
        <v>31</v>
      </c>
      <c r="D22" s="17" t="s">
        <v>138</v>
      </c>
      <c r="E22" s="17" t="s">
        <v>33</v>
      </c>
      <c r="F22" s="17" t="s">
        <v>20</v>
      </c>
      <c r="G22" s="17" t="s">
        <v>82</v>
      </c>
      <c r="H22" s="21"/>
      <c r="I22" s="2"/>
      <c r="J22" s="2">
        <v>205000</v>
      </c>
      <c r="K22" s="2"/>
      <c r="L22" s="2"/>
      <c r="M22" s="36"/>
      <c r="N22" s="36"/>
      <c r="O22" s="44"/>
      <c r="P22" s="49">
        <f t="shared" si="1"/>
        <v>143500</v>
      </c>
      <c r="Q22" s="38"/>
      <c r="R22" s="29"/>
      <c r="S22" s="31">
        <f>SUM(H22:L22)*0.3</f>
        <v>61500</v>
      </c>
      <c r="T22" s="30"/>
      <c r="U22" s="30"/>
    </row>
    <row r="23" spans="1:21" x14ac:dyDescent="0.25">
      <c r="A23" s="24" t="s">
        <v>69</v>
      </c>
      <c r="B23" s="24"/>
      <c r="C23" s="9" t="s">
        <v>70</v>
      </c>
      <c r="D23" s="15" t="s">
        <v>98</v>
      </c>
      <c r="E23" s="15" t="s">
        <v>19</v>
      </c>
      <c r="F23" s="15" t="s">
        <v>20</v>
      </c>
      <c r="G23" s="15" t="s">
        <v>24</v>
      </c>
      <c r="H23" s="19"/>
      <c r="I23" s="1"/>
      <c r="J23" s="1"/>
      <c r="K23" s="1"/>
      <c r="L23" s="1">
        <v>148750</v>
      </c>
      <c r="M23" s="34"/>
      <c r="N23" s="34"/>
      <c r="O23" s="44"/>
      <c r="P23" s="47">
        <f t="shared" si="1"/>
        <v>104125</v>
      </c>
      <c r="Q23" s="39">
        <f>L23-P23</f>
        <v>44625</v>
      </c>
      <c r="R23" s="29"/>
      <c r="S23" s="29"/>
      <c r="T23" s="30"/>
      <c r="U23" s="30"/>
    </row>
    <row r="24" spans="1:21" x14ac:dyDescent="0.25">
      <c r="A24" s="24" t="s">
        <v>69</v>
      </c>
      <c r="B24" s="24"/>
      <c r="C24" s="9" t="s">
        <v>70</v>
      </c>
      <c r="D24" s="16" t="s">
        <v>110</v>
      </c>
      <c r="E24" s="16" t="s">
        <v>19</v>
      </c>
      <c r="F24" s="16" t="s">
        <v>20</v>
      </c>
      <c r="G24" s="16" t="s">
        <v>86</v>
      </c>
      <c r="H24" s="20">
        <v>180000</v>
      </c>
      <c r="I24" s="3">
        <f>H24*0.95</f>
        <v>171000</v>
      </c>
      <c r="J24" s="3"/>
      <c r="K24" s="3"/>
      <c r="L24" s="3"/>
      <c r="M24" s="35"/>
      <c r="N24" s="35"/>
      <c r="O24" s="44"/>
      <c r="P24" s="48">
        <f t="shared" si="1"/>
        <v>119700</v>
      </c>
      <c r="Q24" s="39"/>
      <c r="R24" s="31">
        <f>SUM(I24-P24)</f>
        <v>51300</v>
      </c>
      <c r="S24" s="29"/>
      <c r="T24" s="30"/>
      <c r="U24" s="30"/>
    </row>
    <row r="25" spans="1:21" x14ac:dyDescent="0.25">
      <c r="A25" s="25" t="s">
        <v>87</v>
      </c>
      <c r="B25" s="25"/>
      <c r="C25" s="10" t="s">
        <v>88</v>
      </c>
      <c r="D25" s="16" t="s">
        <v>89</v>
      </c>
      <c r="E25" s="16" t="s">
        <v>19</v>
      </c>
      <c r="F25" s="16" t="s">
        <v>20</v>
      </c>
      <c r="G25" s="16" t="s">
        <v>86</v>
      </c>
      <c r="H25" s="20">
        <v>150000</v>
      </c>
      <c r="I25" s="3">
        <f>H25*0.95</f>
        <v>142500</v>
      </c>
      <c r="J25" s="3"/>
      <c r="K25" s="3"/>
      <c r="L25" s="3"/>
      <c r="M25" s="35"/>
      <c r="N25" s="35"/>
      <c r="O25" s="44"/>
      <c r="P25" s="48">
        <f t="shared" si="1"/>
        <v>99750</v>
      </c>
      <c r="Q25" s="39"/>
      <c r="R25" s="31">
        <f>SUM(I25-P25)</f>
        <v>42750</v>
      </c>
      <c r="S25" s="29"/>
      <c r="T25" s="30"/>
      <c r="U25" s="30"/>
    </row>
    <row r="26" spans="1:21" x14ac:dyDescent="0.25">
      <c r="A26" s="24" t="s">
        <v>66</v>
      </c>
      <c r="B26" s="24"/>
      <c r="C26" s="9" t="s">
        <v>67</v>
      </c>
      <c r="D26" s="15" t="s">
        <v>68</v>
      </c>
      <c r="E26" s="15" t="s">
        <v>33</v>
      </c>
      <c r="F26" s="15" t="s">
        <v>20</v>
      </c>
      <c r="G26" s="15" t="s">
        <v>24</v>
      </c>
      <c r="H26" s="19"/>
      <c r="I26" s="1"/>
      <c r="J26" s="1"/>
      <c r="K26" s="1"/>
      <c r="L26" s="1">
        <v>104763</v>
      </c>
      <c r="M26" s="34"/>
      <c r="N26" s="34"/>
      <c r="O26" s="44"/>
      <c r="P26" s="47">
        <f t="shared" si="1"/>
        <v>73335</v>
      </c>
      <c r="Q26" s="39">
        <f>L26-P26</f>
        <v>31428</v>
      </c>
      <c r="R26" s="29"/>
      <c r="S26" s="29"/>
      <c r="T26" s="30"/>
      <c r="U26" s="30"/>
    </row>
    <row r="27" spans="1:21" x14ac:dyDescent="0.25">
      <c r="A27" s="25" t="s">
        <v>120</v>
      </c>
      <c r="B27" s="25"/>
      <c r="C27" s="10" t="s">
        <v>121</v>
      </c>
      <c r="D27" s="16" t="s">
        <v>122</v>
      </c>
      <c r="E27" s="16" t="s">
        <v>19</v>
      </c>
      <c r="F27" s="16" t="s">
        <v>20</v>
      </c>
      <c r="G27" s="16" t="s">
        <v>86</v>
      </c>
      <c r="H27" s="20">
        <v>200000</v>
      </c>
      <c r="I27" s="3">
        <f>H27*0.95</f>
        <v>190000</v>
      </c>
      <c r="J27" s="3"/>
      <c r="K27" s="3"/>
      <c r="L27" s="3"/>
      <c r="M27" s="35"/>
      <c r="N27" s="35"/>
      <c r="O27" s="44"/>
      <c r="P27" s="48">
        <f t="shared" si="1"/>
        <v>133000</v>
      </c>
      <c r="Q27" s="38"/>
      <c r="R27" s="31">
        <f>SUM(I27-P27)</f>
        <v>57000</v>
      </c>
      <c r="S27" s="29"/>
      <c r="T27" s="30"/>
      <c r="U27" s="30"/>
    </row>
    <row r="28" spans="1:21" x14ac:dyDescent="0.25">
      <c r="A28" s="25" t="s">
        <v>120</v>
      </c>
      <c r="B28" s="25"/>
      <c r="C28" s="10" t="s">
        <v>121</v>
      </c>
      <c r="D28" s="16" t="s">
        <v>123</v>
      </c>
      <c r="E28" s="16" t="s">
        <v>19</v>
      </c>
      <c r="F28" s="16" t="s">
        <v>20</v>
      </c>
      <c r="G28" s="16" t="s">
        <v>86</v>
      </c>
      <c r="H28" s="20">
        <v>200000</v>
      </c>
      <c r="I28" s="3">
        <f>H28*0.95</f>
        <v>190000</v>
      </c>
      <c r="J28" s="3"/>
      <c r="K28" s="3"/>
      <c r="L28" s="3"/>
      <c r="M28" s="35"/>
      <c r="N28" s="35"/>
      <c r="O28" s="44"/>
      <c r="P28" s="48">
        <f t="shared" si="1"/>
        <v>133000</v>
      </c>
      <c r="Q28" s="38"/>
      <c r="R28" s="31">
        <f>SUM(I28-P28)</f>
        <v>57000</v>
      </c>
      <c r="S28" s="29"/>
      <c r="T28" s="30"/>
      <c r="U28" s="30"/>
    </row>
    <row r="29" spans="1:21" x14ac:dyDescent="0.25">
      <c r="A29" s="24" t="s">
        <v>142</v>
      </c>
      <c r="B29" s="24"/>
      <c r="C29" s="9" t="s">
        <v>143</v>
      </c>
      <c r="D29" s="17" t="s">
        <v>144</v>
      </c>
      <c r="E29" s="17" t="s">
        <v>19</v>
      </c>
      <c r="F29" s="17" t="s">
        <v>20</v>
      </c>
      <c r="G29" s="17" t="s">
        <v>82</v>
      </c>
      <c r="H29" s="21"/>
      <c r="I29" s="2"/>
      <c r="J29" s="2">
        <v>210000</v>
      </c>
      <c r="K29" s="2"/>
      <c r="L29" s="2"/>
      <c r="M29" s="36"/>
      <c r="N29" s="36"/>
      <c r="O29" s="44"/>
      <c r="P29" s="49">
        <f t="shared" si="1"/>
        <v>147000</v>
      </c>
      <c r="Q29" s="38"/>
      <c r="R29" s="29"/>
      <c r="S29" s="31">
        <f>SUM(H29:L29)*0.3</f>
        <v>63000</v>
      </c>
      <c r="T29" s="30"/>
      <c r="U29" s="30"/>
    </row>
    <row r="30" spans="1:21" x14ac:dyDescent="0.25">
      <c r="A30" s="24" t="s">
        <v>40</v>
      </c>
      <c r="B30" s="24"/>
      <c r="C30" s="9" t="s">
        <v>41</v>
      </c>
      <c r="D30" s="15" t="s">
        <v>42</v>
      </c>
      <c r="E30" s="15" t="s">
        <v>19</v>
      </c>
      <c r="F30" s="15" t="s">
        <v>20</v>
      </c>
      <c r="G30" s="15" t="s">
        <v>24</v>
      </c>
      <c r="H30" s="19"/>
      <c r="I30" s="1"/>
      <c r="J30" s="1"/>
      <c r="K30" s="1"/>
      <c r="L30" s="1">
        <v>68567</v>
      </c>
      <c r="M30" s="34"/>
      <c r="N30" s="34"/>
      <c r="O30" s="44"/>
      <c r="P30" s="47">
        <f t="shared" si="1"/>
        <v>47997</v>
      </c>
      <c r="Q30" s="39">
        <f>L30-P30</f>
        <v>20570</v>
      </c>
      <c r="R30" s="29"/>
      <c r="S30" s="29"/>
      <c r="T30" s="30"/>
      <c r="U30" s="30"/>
    </row>
    <row r="31" spans="1:21" x14ac:dyDescent="0.25">
      <c r="A31" s="24" t="s">
        <v>40</v>
      </c>
      <c r="B31" s="24"/>
      <c r="C31" s="9" t="s">
        <v>41</v>
      </c>
      <c r="D31" s="15" t="s">
        <v>43</v>
      </c>
      <c r="E31" s="15" t="s">
        <v>19</v>
      </c>
      <c r="F31" s="15" t="s">
        <v>20</v>
      </c>
      <c r="G31" s="15" t="s">
        <v>24</v>
      </c>
      <c r="H31" s="19"/>
      <c r="I31" s="1"/>
      <c r="J31" s="1"/>
      <c r="K31" s="1"/>
      <c r="L31" s="1">
        <v>68567</v>
      </c>
      <c r="M31" s="34"/>
      <c r="N31" s="34"/>
      <c r="O31" s="44"/>
      <c r="P31" s="47">
        <f t="shared" si="1"/>
        <v>47997</v>
      </c>
      <c r="Q31" s="39">
        <f>L31-P31</f>
        <v>20570</v>
      </c>
      <c r="R31" s="29"/>
      <c r="S31" s="29"/>
      <c r="T31" s="30"/>
      <c r="U31" s="30"/>
    </row>
    <row r="32" spans="1:21" x14ac:dyDescent="0.25">
      <c r="A32" s="24" t="s">
        <v>40</v>
      </c>
      <c r="B32" s="24"/>
      <c r="C32" s="9" t="s">
        <v>41</v>
      </c>
      <c r="D32" s="15" t="s">
        <v>71</v>
      </c>
      <c r="E32" s="15" t="s">
        <v>19</v>
      </c>
      <c r="F32" s="15" t="s">
        <v>20</v>
      </c>
      <c r="G32" s="15" t="s">
        <v>24</v>
      </c>
      <c r="H32" s="19"/>
      <c r="I32" s="1"/>
      <c r="J32" s="1"/>
      <c r="K32" s="1"/>
      <c r="L32" s="1">
        <v>104763</v>
      </c>
      <c r="M32" s="34"/>
      <c r="N32" s="34"/>
      <c r="O32" s="44"/>
      <c r="P32" s="47">
        <f t="shared" si="1"/>
        <v>73335</v>
      </c>
      <c r="Q32" s="39">
        <f>L32-P32</f>
        <v>31428</v>
      </c>
      <c r="R32" s="29"/>
      <c r="S32" s="29"/>
      <c r="T32" s="30"/>
      <c r="U32" s="30"/>
    </row>
    <row r="33" spans="1:21" x14ac:dyDescent="0.25">
      <c r="A33" s="24" t="s">
        <v>40</v>
      </c>
      <c r="B33" s="24"/>
      <c r="C33" s="9" t="s">
        <v>41</v>
      </c>
      <c r="D33" s="16" t="s">
        <v>126</v>
      </c>
      <c r="E33" s="16" t="s">
        <v>19</v>
      </c>
      <c r="F33" s="16" t="s">
        <v>20</v>
      </c>
      <c r="G33" s="16" t="s">
        <v>86</v>
      </c>
      <c r="H33" s="20">
        <v>200000</v>
      </c>
      <c r="I33" s="3">
        <f>H33*0.95</f>
        <v>190000</v>
      </c>
      <c r="J33" s="3"/>
      <c r="K33" s="3"/>
      <c r="L33" s="3"/>
      <c r="M33" s="35"/>
      <c r="N33" s="35"/>
      <c r="O33" s="44"/>
      <c r="P33" s="48">
        <f t="shared" si="1"/>
        <v>133000</v>
      </c>
      <c r="Q33" s="38"/>
      <c r="R33" s="31">
        <f>SUM(I33-P33)</f>
        <v>57000</v>
      </c>
      <c r="S33" s="29"/>
      <c r="T33" s="30"/>
      <c r="U33" s="30"/>
    </row>
    <row r="34" spans="1:21" ht="15.6" customHeight="1" x14ac:dyDescent="0.25">
      <c r="A34" s="24" t="s">
        <v>40</v>
      </c>
      <c r="B34" s="24"/>
      <c r="C34" s="9" t="s">
        <v>41</v>
      </c>
      <c r="D34" s="17" t="s">
        <v>145</v>
      </c>
      <c r="E34" s="17" t="s">
        <v>19</v>
      </c>
      <c r="F34" s="17" t="s">
        <v>20</v>
      </c>
      <c r="G34" s="17" t="s">
        <v>82</v>
      </c>
      <c r="H34" s="21"/>
      <c r="I34" s="2"/>
      <c r="J34" s="2">
        <v>210000</v>
      </c>
      <c r="K34" s="2"/>
      <c r="L34" s="2"/>
      <c r="M34" s="36"/>
      <c r="N34" s="36"/>
      <c r="O34" s="44"/>
      <c r="P34" s="49">
        <f t="shared" si="1"/>
        <v>147000</v>
      </c>
      <c r="Q34" s="38"/>
      <c r="R34" s="29"/>
      <c r="S34" s="31">
        <f>SUM(H34:L34)*0.3</f>
        <v>63000</v>
      </c>
      <c r="T34" s="30"/>
      <c r="U34" s="30"/>
    </row>
    <row r="35" spans="1:21" x14ac:dyDescent="0.25">
      <c r="A35" s="25" t="s">
        <v>112</v>
      </c>
      <c r="B35" s="25"/>
      <c r="C35" s="10" t="s">
        <v>113</v>
      </c>
      <c r="D35" s="15" t="s">
        <v>114</v>
      </c>
      <c r="E35" s="15" t="s">
        <v>19</v>
      </c>
      <c r="F35" s="15" t="s">
        <v>20</v>
      </c>
      <c r="G35" s="15" t="s">
        <v>24</v>
      </c>
      <c r="H35" s="19"/>
      <c r="I35" s="1"/>
      <c r="J35" s="1"/>
      <c r="K35" s="1"/>
      <c r="L35" s="1">
        <v>181213</v>
      </c>
      <c r="M35" s="34"/>
      <c r="N35" s="34"/>
      <c r="O35" s="44"/>
      <c r="P35" s="47">
        <f t="shared" si="1"/>
        <v>126850</v>
      </c>
      <c r="Q35" s="39">
        <f t="shared" ref="Q35:Q40" si="2">L35-P35</f>
        <v>54363</v>
      </c>
      <c r="R35" s="29"/>
      <c r="S35" s="29"/>
      <c r="T35" s="30"/>
      <c r="U35" s="30"/>
    </row>
    <row r="36" spans="1:21" x14ac:dyDescent="0.25">
      <c r="A36" s="24" t="s">
        <v>44</v>
      </c>
      <c r="B36" s="24"/>
      <c r="C36" s="9" t="s">
        <v>45</v>
      </c>
      <c r="D36" s="15" t="s">
        <v>46</v>
      </c>
      <c r="E36" s="15" t="s">
        <v>19</v>
      </c>
      <c r="F36" s="15" t="s">
        <v>20</v>
      </c>
      <c r="G36" s="15" t="s">
        <v>24</v>
      </c>
      <c r="H36" s="19"/>
      <c r="I36" s="1"/>
      <c r="J36" s="1"/>
      <c r="K36" s="1"/>
      <c r="L36" s="1">
        <v>68782</v>
      </c>
      <c r="M36" s="34"/>
      <c r="N36" s="34"/>
      <c r="O36" s="44"/>
      <c r="P36" s="47">
        <f t="shared" si="1"/>
        <v>48148</v>
      </c>
      <c r="Q36" s="39">
        <f t="shared" si="2"/>
        <v>20634</v>
      </c>
      <c r="R36" s="29"/>
      <c r="S36" s="29"/>
      <c r="T36" s="30"/>
      <c r="U36" s="30"/>
    </row>
    <row r="37" spans="1:21" x14ac:dyDescent="0.25">
      <c r="A37" s="24" t="s">
        <v>44</v>
      </c>
      <c r="B37" s="24"/>
      <c r="C37" s="9" t="s">
        <v>45</v>
      </c>
      <c r="D37" s="15" t="s">
        <v>49</v>
      </c>
      <c r="E37" s="15" t="s">
        <v>19</v>
      </c>
      <c r="F37" s="15" t="s">
        <v>20</v>
      </c>
      <c r="G37" s="15" t="s">
        <v>24</v>
      </c>
      <c r="H37" s="19"/>
      <c r="I37" s="1"/>
      <c r="J37" s="1"/>
      <c r="K37" s="1"/>
      <c r="L37" s="1">
        <v>68782</v>
      </c>
      <c r="M37" s="34"/>
      <c r="N37" s="34"/>
      <c r="O37" s="44"/>
      <c r="P37" s="47">
        <f t="shared" si="1"/>
        <v>48148</v>
      </c>
      <c r="Q37" s="39">
        <f t="shared" si="2"/>
        <v>20634</v>
      </c>
      <c r="R37" s="29"/>
      <c r="S37" s="29"/>
      <c r="T37" s="30"/>
      <c r="U37" s="30"/>
    </row>
    <row r="38" spans="1:21" x14ac:dyDescent="0.25">
      <c r="A38" s="24" t="s">
        <v>44</v>
      </c>
      <c r="B38" s="24"/>
      <c r="C38" s="9" t="s">
        <v>45</v>
      </c>
      <c r="D38" s="15" t="s">
        <v>53</v>
      </c>
      <c r="E38" s="15" t="s">
        <v>19</v>
      </c>
      <c r="F38" s="15" t="s">
        <v>20</v>
      </c>
      <c r="G38" s="15" t="s">
        <v>24</v>
      </c>
      <c r="H38" s="19"/>
      <c r="I38" s="1"/>
      <c r="J38" s="1"/>
      <c r="K38" s="1"/>
      <c r="L38" s="1">
        <v>89049</v>
      </c>
      <c r="M38" s="34"/>
      <c r="N38" s="34"/>
      <c r="O38" s="44"/>
      <c r="P38" s="47">
        <f t="shared" si="1"/>
        <v>62335</v>
      </c>
      <c r="Q38" s="39">
        <f t="shared" si="2"/>
        <v>26714</v>
      </c>
      <c r="R38" s="29"/>
      <c r="S38" s="29"/>
      <c r="T38" s="30"/>
      <c r="U38" s="30"/>
    </row>
    <row r="39" spans="1:21" x14ac:dyDescent="0.25">
      <c r="A39" s="24" t="s">
        <v>44</v>
      </c>
      <c r="B39" s="24"/>
      <c r="C39" s="9" t="s">
        <v>45</v>
      </c>
      <c r="D39" s="15" t="s">
        <v>59</v>
      </c>
      <c r="E39" s="15" t="s">
        <v>19</v>
      </c>
      <c r="F39" s="15" t="s">
        <v>20</v>
      </c>
      <c r="G39" s="15" t="s">
        <v>24</v>
      </c>
      <c r="H39" s="19"/>
      <c r="I39" s="1"/>
      <c r="J39" s="1"/>
      <c r="K39" s="1"/>
      <c r="L39" s="1">
        <v>90313</v>
      </c>
      <c r="M39" s="34"/>
      <c r="N39" s="34"/>
      <c r="O39" s="44"/>
      <c r="P39" s="47">
        <f t="shared" si="1"/>
        <v>63220</v>
      </c>
      <c r="Q39" s="39">
        <f t="shared" si="2"/>
        <v>27093</v>
      </c>
      <c r="R39" s="29"/>
      <c r="S39" s="29"/>
      <c r="T39" s="30"/>
      <c r="U39" s="30"/>
    </row>
    <row r="40" spans="1:21" x14ac:dyDescent="0.25">
      <c r="A40" s="24" t="s">
        <v>44</v>
      </c>
      <c r="B40" s="24"/>
      <c r="C40" s="9" t="s">
        <v>45</v>
      </c>
      <c r="D40" s="15" t="s">
        <v>99</v>
      </c>
      <c r="E40" s="15" t="s">
        <v>19</v>
      </c>
      <c r="F40" s="15" t="s">
        <v>20</v>
      </c>
      <c r="G40" s="15" t="s">
        <v>24</v>
      </c>
      <c r="H40" s="19"/>
      <c r="I40" s="1"/>
      <c r="J40" s="1"/>
      <c r="K40" s="1"/>
      <c r="L40" s="1">
        <v>148750</v>
      </c>
      <c r="M40" s="34"/>
      <c r="N40" s="34"/>
      <c r="O40" s="44"/>
      <c r="P40" s="47">
        <f t="shared" si="1"/>
        <v>104125</v>
      </c>
      <c r="Q40" s="39">
        <f t="shared" si="2"/>
        <v>44625</v>
      </c>
      <c r="R40" s="29"/>
      <c r="S40" s="29"/>
      <c r="T40" s="30"/>
      <c r="U40" s="30"/>
    </row>
    <row r="41" spans="1:21" ht="15.6" customHeight="1" x14ac:dyDescent="0.25">
      <c r="A41" s="24" t="s">
        <v>44</v>
      </c>
      <c r="B41" s="24"/>
      <c r="C41" s="9" t="s">
        <v>45</v>
      </c>
      <c r="D41" s="16" t="s">
        <v>127</v>
      </c>
      <c r="E41" s="16" t="s">
        <v>19</v>
      </c>
      <c r="F41" s="16" t="s">
        <v>20</v>
      </c>
      <c r="G41" s="16" t="s">
        <v>86</v>
      </c>
      <c r="H41" s="20">
        <v>200000</v>
      </c>
      <c r="I41" s="3">
        <f>H41*0.95</f>
        <v>190000</v>
      </c>
      <c r="J41" s="3"/>
      <c r="K41" s="3"/>
      <c r="L41" s="3"/>
      <c r="M41" s="35"/>
      <c r="N41" s="35"/>
      <c r="O41" s="44"/>
      <c r="P41" s="48">
        <f t="shared" si="1"/>
        <v>133000</v>
      </c>
      <c r="Q41" s="38"/>
      <c r="R41" s="31">
        <f>SUM(I41-P41)</f>
        <v>57000</v>
      </c>
      <c r="S41" s="29"/>
      <c r="T41" s="30"/>
      <c r="U41" s="30"/>
    </row>
    <row r="42" spans="1:21" x14ac:dyDescent="0.25">
      <c r="A42" s="24" t="s">
        <v>44</v>
      </c>
      <c r="B42" s="24"/>
      <c r="C42" s="9" t="s">
        <v>45</v>
      </c>
      <c r="D42" s="16" t="s">
        <v>128</v>
      </c>
      <c r="E42" s="16" t="s">
        <v>19</v>
      </c>
      <c r="F42" s="16" t="s">
        <v>20</v>
      </c>
      <c r="G42" s="16" t="s">
        <v>86</v>
      </c>
      <c r="H42" s="20">
        <v>200000</v>
      </c>
      <c r="I42" s="3">
        <f>H42*0.95</f>
        <v>190000</v>
      </c>
      <c r="J42" s="3"/>
      <c r="K42" s="3"/>
      <c r="L42" s="3"/>
      <c r="M42" s="35"/>
      <c r="N42" s="35"/>
      <c r="O42" s="44"/>
      <c r="P42" s="48">
        <f t="shared" si="1"/>
        <v>133000</v>
      </c>
      <c r="Q42" s="38"/>
      <c r="R42" s="31">
        <f>SUM(I42-P42)</f>
        <v>57000</v>
      </c>
      <c r="S42" s="29"/>
      <c r="T42" s="30"/>
      <c r="U42" s="30"/>
    </row>
    <row r="43" spans="1:21" x14ac:dyDescent="0.25">
      <c r="A43" s="24" t="s">
        <v>44</v>
      </c>
      <c r="B43" s="24"/>
      <c r="C43" s="9" t="s">
        <v>45</v>
      </c>
      <c r="D43" s="17" t="s">
        <v>146</v>
      </c>
      <c r="E43" s="17" t="s">
        <v>19</v>
      </c>
      <c r="F43" s="17" t="s">
        <v>20</v>
      </c>
      <c r="G43" s="17" t="s">
        <v>82</v>
      </c>
      <c r="H43" s="21"/>
      <c r="I43" s="2"/>
      <c r="J43" s="2">
        <v>210000</v>
      </c>
      <c r="K43" s="2"/>
      <c r="L43" s="2"/>
      <c r="M43" s="36"/>
      <c r="N43" s="36"/>
      <c r="O43" s="44"/>
      <c r="P43" s="49">
        <f t="shared" si="1"/>
        <v>147000</v>
      </c>
      <c r="Q43" s="38"/>
      <c r="R43" s="29"/>
      <c r="S43" s="31">
        <f>SUM(H43:L43)*0.3</f>
        <v>63000</v>
      </c>
      <c r="T43" s="30"/>
      <c r="U43" s="30"/>
    </row>
    <row r="44" spans="1:21" x14ac:dyDescent="0.25">
      <c r="A44" s="24"/>
      <c r="B44" s="24"/>
      <c r="C44" s="10" t="s">
        <v>129</v>
      </c>
      <c r="D44" s="16" t="s">
        <v>130</v>
      </c>
      <c r="E44" s="16" t="s">
        <v>19</v>
      </c>
      <c r="F44" s="16" t="s">
        <v>20</v>
      </c>
      <c r="G44" s="16" t="s">
        <v>86</v>
      </c>
      <c r="H44" s="20">
        <v>200000</v>
      </c>
      <c r="I44" s="3">
        <f>H44*0.95</f>
        <v>190000</v>
      </c>
      <c r="J44" s="3"/>
      <c r="K44" s="3"/>
      <c r="L44" s="3"/>
      <c r="M44" s="35"/>
      <c r="N44" s="35"/>
      <c r="O44" s="44"/>
      <c r="P44" s="48">
        <f t="shared" si="1"/>
        <v>133000</v>
      </c>
      <c r="Q44" s="38"/>
      <c r="R44" s="31">
        <f>SUM(I44-P44)</f>
        <v>57000</v>
      </c>
      <c r="S44" s="29"/>
      <c r="T44" s="30"/>
      <c r="U44" s="30"/>
    </row>
    <row r="45" spans="1:21" x14ac:dyDescent="0.25">
      <c r="A45" s="24"/>
      <c r="B45" s="24"/>
      <c r="C45" s="9" t="s">
        <v>93</v>
      </c>
      <c r="D45" s="16" t="s">
        <v>94</v>
      </c>
      <c r="E45" s="16" t="s">
        <v>19</v>
      </c>
      <c r="F45" s="16" t="s">
        <v>20</v>
      </c>
      <c r="G45" s="16" t="s">
        <v>86</v>
      </c>
      <c r="H45" s="20">
        <v>152800</v>
      </c>
      <c r="I45" s="3">
        <f>H45*0.95</f>
        <v>145160</v>
      </c>
      <c r="J45" s="3"/>
      <c r="K45" s="3"/>
      <c r="L45" s="3"/>
      <c r="M45" s="35"/>
      <c r="N45" s="35"/>
      <c r="O45" s="44"/>
      <c r="P45" s="48">
        <f t="shared" si="1"/>
        <v>101612</v>
      </c>
      <c r="Q45" s="38"/>
      <c r="R45" s="31">
        <f>SUM(I45-P45)</f>
        <v>43548</v>
      </c>
      <c r="S45" s="29"/>
      <c r="T45" s="30"/>
      <c r="U45" s="30"/>
    </row>
    <row r="46" spans="1:21" x14ac:dyDescent="0.25">
      <c r="A46" s="25" t="s">
        <v>37</v>
      </c>
      <c r="B46" s="25"/>
      <c r="C46" s="10" t="s">
        <v>38</v>
      </c>
      <c r="D46" s="15" t="s">
        <v>39</v>
      </c>
      <c r="E46" s="15" t="s">
        <v>19</v>
      </c>
      <c r="F46" s="15" t="s">
        <v>20</v>
      </c>
      <c r="G46" s="15" t="s">
        <v>24</v>
      </c>
      <c r="H46" s="19"/>
      <c r="I46" s="1"/>
      <c r="J46" s="1"/>
      <c r="K46" s="1"/>
      <c r="L46" s="1">
        <v>61231</v>
      </c>
      <c r="M46" s="34"/>
      <c r="N46" s="34"/>
      <c r="O46" s="44"/>
      <c r="P46" s="47">
        <f t="shared" si="1"/>
        <v>42862</v>
      </c>
      <c r="Q46" s="39">
        <f t="shared" ref="Q46:Q51" si="3">L46-P46</f>
        <v>18369</v>
      </c>
      <c r="R46" s="29"/>
      <c r="S46" s="29"/>
      <c r="T46" s="30"/>
      <c r="U46" s="30"/>
    </row>
    <row r="47" spans="1:21" x14ac:dyDescent="0.25">
      <c r="A47" s="25" t="s">
        <v>37</v>
      </c>
      <c r="B47" s="25"/>
      <c r="C47" s="10" t="s">
        <v>38</v>
      </c>
      <c r="D47" s="15" t="s">
        <v>52</v>
      </c>
      <c r="E47" s="15" t="s">
        <v>19</v>
      </c>
      <c r="F47" s="15" t="s">
        <v>20</v>
      </c>
      <c r="G47" s="15" t="s">
        <v>24</v>
      </c>
      <c r="H47" s="19"/>
      <c r="I47" s="1"/>
      <c r="J47" s="1"/>
      <c r="K47" s="1"/>
      <c r="L47" s="1">
        <v>88400</v>
      </c>
      <c r="M47" s="34"/>
      <c r="N47" s="34"/>
      <c r="O47" s="44"/>
      <c r="P47" s="47">
        <f t="shared" si="1"/>
        <v>61880</v>
      </c>
      <c r="Q47" s="39">
        <f t="shared" si="3"/>
        <v>26520</v>
      </c>
      <c r="R47" s="29"/>
      <c r="S47" s="29"/>
      <c r="T47" s="30"/>
      <c r="U47" s="30"/>
    </row>
    <row r="48" spans="1:21" x14ac:dyDescent="0.25">
      <c r="A48" s="25" t="s">
        <v>100</v>
      </c>
      <c r="B48" s="25"/>
      <c r="C48" s="10" t="s">
        <v>101</v>
      </c>
      <c r="D48" s="15" t="s">
        <v>102</v>
      </c>
      <c r="E48" s="15" t="s">
        <v>33</v>
      </c>
      <c r="F48" s="15" t="s">
        <v>20</v>
      </c>
      <c r="G48" s="15" t="s">
        <v>24</v>
      </c>
      <c r="H48" s="19"/>
      <c r="I48" s="1"/>
      <c r="J48" s="1"/>
      <c r="K48" s="1"/>
      <c r="L48" s="1">
        <v>148750</v>
      </c>
      <c r="M48" s="34"/>
      <c r="N48" s="34"/>
      <c r="O48" s="44"/>
      <c r="P48" s="47">
        <f t="shared" si="1"/>
        <v>104125</v>
      </c>
      <c r="Q48" s="39">
        <f t="shared" si="3"/>
        <v>44625</v>
      </c>
      <c r="R48" s="29"/>
      <c r="S48" s="29"/>
      <c r="T48" s="30"/>
      <c r="U48" s="30"/>
    </row>
    <row r="49" spans="1:21" x14ac:dyDescent="0.25">
      <c r="A49" s="24" t="s">
        <v>54</v>
      </c>
      <c r="B49" s="24"/>
      <c r="C49" s="9" t="s">
        <v>55</v>
      </c>
      <c r="D49" s="15" t="s">
        <v>56</v>
      </c>
      <c r="E49" s="15" t="s">
        <v>19</v>
      </c>
      <c r="F49" s="15" t="s">
        <v>20</v>
      </c>
      <c r="G49" s="15" t="s">
        <v>24</v>
      </c>
      <c r="H49" s="19"/>
      <c r="I49" s="1"/>
      <c r="J49" s="1"/>
      <c r="K49" s="1"/>
      <c r="L49" s="1">
        <v>89049</v>
      </c>
      <c r="M49" s="34"/>
      <c r="N49" s="34"/>
      <c r="O49" s="44"/>
      <c r="P49" s="47">
        <f t="shared" si="1"/>
        <v>62335</v>
      </c>
      <c r="Q49" s="39">
        <f t="shared" si="3"/>
        <v>26714</v>
      </c>
      <c r="R49" s="29"/>
      <c r="S49" s="29"/>
      <c r="T49" s="30"/>
      <c r="U49" s="30"/>
    </row>
    <row r="50" spans="1:21" x14ac:dyDescent="0.25">
      <c r="A50" s="24" t="s">
        <v>54</v>
      </c>
      <c r="B50" s="24"/>
      <c r="C50" s="9" t="s">
        <v>55</v>
      </c>
      <c r="D50" s="15" t="s">
        <v>60</v>
      </c>
      <c r="E50" s="15" t="s">
        <v>19</v>
      </c>
      <c r="F50" s="15" t="s">
        <v>20</v>
      </c>
      <c r="G50" s="15" t="s">
        <v>24</v>
      </c>
      <c r="H50" s="19"/>
      <c r="I50" s="1"/>
      <c r="J50" s="1"/>
      <c r="K50" s="1"/>
      <c r="L50" s="1">
        <v>90313</v>
      </c>
      <c r="M50" s="34"/>
      <c r="N50" s="34"/>
      <c r="O50" s="44"/>
      <c r="P50" s="47">
        <f t="shared" si="1"/>
        <v>63220</v>
      </c>
      <c r="Q50" s="39">
        <f t="shared" si="3"/>
        <v>27093</v>
      </c>
      <c r="R50" s="29"/>
      <c r="S50" s="29"/>
      <c r="T50" s="30"/>
      <c r="U50" s="30"/>
    </row>
    <row r="51" spans="1:21" x14ac:dyDescent="0.25">
      <c r="A51" s="24" t="s">
        <v>54</v>
      </c>
      <c r="B51" s="24"/>
      <c r="C51" s="9" t="s">
        <v>55</v>
      </c>
      <c r="D51" s="15" t="s">
        <v>61</v>
      </c>
      <c r="E51" s="15" t="s">
        <v>19</v>
      </c>
      <c r="F51" s="15" t="s">
        <v>20</v>
      </c>
      <c r="G51" s="15" t="s">
        <v>24</v>
      </c>
      <c r="H51" s="19"/>
      <c r="I51" s="1"/>
      <c r="J51" s="1"/>
      <c r="K51" s="1"/>
      <c r="L51" s="1">
        <v>103173</v>
      </c>
      <c r="M51" s="34"/>
      <c r="N51" s="34"/>
      <c r="O51" s="44"/>
      <c r="P51" s="47">
        <f t="shared" si="1"/>
        <v>72222</v>
      </c>
      <c r="Q51" s="39">
        <f t="shared" si="3"/>
        <v>30951</v>
      </c>
      <c r="R51" s="29"/>
      <c r="S51" s="29"/>
      <c r="T51" s="30"/>
      <c r="U51" s="30"/>
    </row>
    <row r="52" spans="1:21" x14ac:dyDescent="0.25">
      <c r="A52" s="25" t="s">
        <v>124</v>
      </c>
      <c r="B52" s="25"/>
      <c r="C52" s="10" t="s">
        <v>125</v>
      </c>
      <c r="D52" s="16" t="s">
        <v>57</v>
      </c>
      <c r="E52" s="16" t="s">
        <v>19</v>
      </c>
      <c r="F52" s="16" t="s">
        <v>20</v>
      </c>
      <c r="G52" s="16" t="s">
        <v>86</v>
      </c>
      <c r="H52" s="20">
        <v>200000</v>
      </c>
      <c r="I52" s="3">
        <f>H52*0.95</f>
        <v>190000</v>
      </c>
      <c r="J52" s="3"/>
      <c r="K52" s="3"/>
      <c r="L52" s="3"/>
      <c r="M52" s="35"/>
      <c r="N52" s="35"/>
      <c r="O52" s="44"/>
      <c r="P52" s="48">
        <f t="shared" si="1"/>
        <v>133000</v>
      </c>
      <c r="Q52" s="38"/>
      <c r="R52" s="31">
        <f>SUM(I52-P52)</f>
        <v>57000</v>
      </c>
      <c r="S52" s="29"/>
      <c r="T52" s="30"/>
      <c r="U52" s="30"/>
    </row>
    <row r="53" spans="1:21" x14ac:dyDescent="0.25">
      <c r="A53" s="24" t="s">
        <v>62</v>
      </c>
      <c r="B53" s="24"/>
      <c r="C53" s="9" t="s">
        <v>63</v>
      </c>
      <c r="D53" s="15" t="s">
        <v>64</v>
      </c>
      <c r="E53" s="15" t="s">
        <v>19</v>
      </c>
      <c r="F53" s="15" t="s">
        <v>20</v>
      </c>
      <c r="G53" s="15" t="s">
        <v>24</v>
      </c>
      <c r="H53" s="19"/>
      <c r="I53" s="1"/>
      <c r="J53" s="1"/>
      <c r="K53" s="1"/>
      <c r="L53" s="1">
        <v>103173</v>
      </c>
      <c r="M53" s="34"/>
      <c r="N53" s="34"/>
      <c r="O53" s="44"/>
      <c r="P53" s="47">
        <f t="shared" si="1"/>
        <v>72222</v>
      </c>
      <c r="Q53" s="39">
        <f>L53-P53</f>
        <v>30951</v>
      </c>
      <c r="R53" s="29"/>
      <c r="S53" s="29"/>
      <c r="T53" s="30"/>
      <c r="U53" s="30"/>
    </row>
    <row r="54" spans="1:21" x14ac:dyDescent="0.25">
      <c r="A54" s="24" t="s">
        <v>62</v>
      </c>
      <c r="B54" s="24"/>
      <c r="C54" s="9" t="s">
        <v>63</v>
      </c>
      <c r="D54" s="16" t="s">
        <v>116</v>
      </c>
      <c r="E54" s="16" t="s">
        <v>19</v>
      </c>
      <c r="F54" s="16" t="s">
        <v>20</v>
      </c>
      <c r="G54" s="16" t="s">
        <v>86</v>
      </c>
      <c r="H54" s="20">
        <v>199000</v>
      </c>
      <c r="I54" s="3">
        <f>H54*0.95</f>
        <v>189050</v>
      </c>
      <c r="J54" s="3"/>
      <c r="K54" s="3"/>
      <c r="L54" s="3"/>
      <c r="M54" s="35"/>
      <c r="N54" s="35"/>
      <c r="O54" s="44"/>
      <c r="P54" s="48">
        <f t="shared" si="1"/>
        <v>132335</v>
      </c>
      <c r="Q54" s="38"/>
      <c r="R54" s="31">
        <f>SUM(I54-P54)</f>
        <v>56715</v>
      </c>
      <c r="S54" s="29"/>
      <c r="T54" s="30"/>
      <c r="U54" s="30"/>
    </row>
    <row r="55" spans="1:21" x14ac:dyDescent="0.25">
      <c r="A55" s="24" t="s">
        <v>21</v>
      </c>
      <c r="B55" s="24"/>
      <c r="C55" s="9" t="s">
        <v>22</v>
      </c>
      <c r="D55" s="15" t="s">
        <v>23</v>
      </c>
      <c r="E55" s="15" t="s">
        <v>33</v>
      </c>
      <c r="F55" s="15" t="s">
        <v>20</v>
      </c>
      <c r="G55" s="15" t="s">
        <v>24</v>
      </c>
      <c r="H55" s="19"/>
      <c r="I55" s="1"/>
      <c r="J55" s="1"/>
      <c r="K55" s="1"/>
      <c r="L55" s="1">
        <v>50000</v>
      </c>
      <c r="M55" s="34"/>
      <c r="N55" s="34"/>
      <c r="O55" s="44"/>
      <c r="P55" s="47">
        <v>50000</v>
      </c>
      <c r="Q55" s="39">
        <f>ROUNDDOWN((L55-P55),0)</f>
        <v>0</v>
      </c>
      <c r="R55" s="29"/>
      <c r="S55" s="29"/>
      <c r="T55" s="30"/>
      <c r="U55" s="30"/>
    </row>
    <row r="56" spans="1:21" x14ac:dyDescent="0.25">
      <c r="A56" s="25" t="s">
        <v>131</v>
      </c>
      <c r="B56" s="25"/>
      <c r="C56" s="10" t="s">
        <v>132</v>
      </c>
      <c r="D56" s="16" t="s">
        <v>133</v>
      </c>
      <c r="E56" s="16" t="s">
        <v>19</v>
      </c>
      <c r="F56" s="16" t="s">
        <v>20</v>
      </c>
      <c r="G56" s="16" t="s">
        <v>86</v>
      </c>
      <c r="H56" s="20">
        <v>200000</v>
      </c>
      <c r="I56" s="3">
        <f>H56*0.95</f>
        <v>190000</v>
      </c>
      <c r="J56" s="3"/>
      <c r="K56" s="3"/>
      <c r="L56" s="3"/>
      <c r="M56" s="35"/>
      <c r="N56" s="35"/>
      <c r="O56" s="44"/>
      <c r="P56" s="48">
        <f>ROUNDUP((SUM(I56:N56)*0.7),0)</f>
        <v>133000</v>
      </c>
      <c r="Q56" s="38"/>
      <c r="R56" s="31">
        <f>SUM(I56-P56)</f>
        <v>57000</v>
      </c>
      <c r="S56" s="29"/>
      <c r="T56" s="30"/>
      <c r="U56" s="30"/>
    </row>
    <row r="57" spans="1:21" x14ac:dyDescent="0.25">
      <c r="A57" s="25" t="s">
        <v>131</v>
      </c>
      <c r="B57" s="25"/>
      <c r="C57" s="10" t="s">
        <v>132</v>
      </c>
      <c r="D57" s="16" t="s">
        <v>134</v>
      </c>
      <c r="E57" s="16" t="s">
        <v>19</v>
      </c>
      <c r="F57" s="16" t="s">
        <v>20</v>
      </c>
      <c r="G57" s="16" t="s">
        <v>86</v>
      </c>
      <c r="H57" s="20">
        <v>200000</v>
      </c>
      <c r="I57" s="3">
        <f>H57*0.95</f>
        <v>190000</v>
      </c>
      <c r="J57" s="3"/>
      <c r="K57" s="3"/>
      <c r="L57" s="3"/>
      <c r="M57" s="35"/>
      <c r="N57" s="35"/>
      <c r="O57" s="44"/>
      <c r="P57" s="48">
        <f>ROUNDUP((SUM(I57:N57)*0.7),0)</f>
        <v>133000</v>
      </c>
      <c r="Q57" s="38"/>
      <c r="R57" s="31">
        <f>SUM(I57-P57)</f>
        <v>57000</v>
      </c>
      <c r="S57" s="29"/>
      <c r="T57" s="30"/>
      <c r="U57" s="30"/>
    </row>
    <row r="58" spans="1:21" x14ac:dyDescent="0.25">
      <c r="A58" s="25" t="s">
        <v>131</v>
      </c>
      <c r="B58" s="25"/>
      <c r="C58" s="10" t="s">
        <v>132</v>
      </c>
      <c r="D58" s="17" t="s">
        <v>147</v>
      </c>
      <c r="E58" s="17" t="s">
        <v>19</v>
      </c>
      <c r="F58" s="17" t="s">
        <v>20</v>
      </c>
      <c r="G58" s="17" t="s">
        <v>82</v>
      </c>
      <c r="H58" s="21"/>
      <c r="I58" s="2"/>
      <c r="J58" s="2">
        <v>210000</v>
      </c>
      <c r="K58" s="2"/>
      <c r="L58" s="2"/>
      <c r="M58" s="36"/>
      <c r="N58" s="36"/>
      <c r="O58" s="44"/>
      <c r="P58" s="49">
        <f>ROUNDUP((SUM(I58:N58)*0.7),0)</f>
        <v>147000</v>
      </c>
      <c r="Q58" s="38"/>
      <c r="R58" s="29"/>
      <c r="S58" s="31">
        <f>I58-O58</f>
        <v>0</v>
      </c>
      <c r="T58" s="30"/>
      <c r="U58" s="30"/>
    </row>
    <row r="59" spans="1:21" x14ac:dyDescent="0.25">
      <c r="A59" s="24" t="s">
        <v>72</v>
      </c>
      <c r="B59" s="24"/>
      <c r="C59" s="9" t="s">
        <v>73</v>
      </c>
      <c r="D59" s="15" t="s">
        <v>74</v>
      </c>
      <c r="E59" s="15" t="s">
        <v>33</v>
      </c>
      <c r="F59" s="15" t="s">
        <v>20</v>
      </c>
      <c r="G59" s="15" t="s">
        <v>24</v>
      </c>
      <c r="H59" s="19"/>
      <c r="I59" s="1"/>
      <c r="J59" s="1"/>
      <c r="K59" s="1"/>
      <c r="L59" s="1">
        <v>104763</v>
      </c>
      <c r="M59" s="34"/>
      <c r="N59" s="34"/>
      <c r="O59" s="44"/>
      <c r="P59" s="47">
        <f>ROUNDUP((SUM(I59:N59)*0.7),0)</f>
        <v>73335</v>
      </c>
      <c r="Q59" s="39">
        <f>L59-P59</f>
        <v>31428</v>
      </c>
      <c r="R59" s="29"/>
      <c r="S59" s="29"/>
      <c r="T59" s="30"/>
      <c r="U59" s="30"/>
    </row>
    <row r="60" spans="1:21" x14ac:dyDescent="0.25">
      <c r="A60" s="24" t="s">
        <v>25</v>
      </c>
      <c r="B60" s="24"/>
      <c r="C60" s="9" t="s">
        <v>26</v>
      </c>
      <c r="D60" s="15" t="s">
        <v>27</v>
      </c>
      <c r="E60" s="15" t="s">
        <v>19</v>
      </c>
      <c r="F60" s="15" t="s">
        <v>20</v>
      </c>
      <c r="G60" s="15" t="s">
        <v>24</v>
      </c>
      <c r="H60" s="19"/>
      <c r="I60" s="1"/>
      <c r="J60" s="1"/>
      <c r="K60" s="1"/>
      <c r="L60" s="1">
        <v>50000</v>
      </c>
      <c r="M60" s="34"/>
      <c r="N60" s="34"/>
      <c r="O60" s="44"/>
      <c r="P60" s="47">
        <v>50000</v>
      </c>
      <c r="Q60" s="39">
        <f>L60-P60</f>
        <v>0</v>
      </c>
      <c r="R60" s="29"/>
      <c r="S60" s="29"/>
      <c r="T60" s="30"/>
      <c r="U60" s="30"/>
    </row>
    <row r="61" spans="1:21" ht="15.6" customHeight="1" x14ac:dyDescent="0.25">
      <c r="A61" s="24" t="s">
        <v>25</v>
      </c>
      <c r="B61" s="24"/>
      <c r="C61" s="9" t="s">
        <v>26</v>
      </c>
      <c r="D61" s="15" t="s">
        <v>75</v>
      </c>
      <c r="E61" s="15" t="s">
        <v>19</v>
      </c>
      <c r="F61" s="15" t="s">
        <v>20</v>
      </c>
      <c r="G61" s="15" t="s">
        <v>24</v>
      </c>
      <c r="H61" s="19"/>
      <c r="I61" s="1"/>
      <c r="J61" s="1"/>
      <c r="K61" s="1"/>
      <c r="L61" s="1">
        <v>104763</v>
      </c>
      <c r="M61" s="34"/>
      <c r="N61" s="34"/>
      <c r="O61" s="44"/>
      <c r="P61" s="47">
        <f>ROUNDUP((SUM(I61:N61)*0.7),0)</f>
        <v>73335</v>
      </c>
      <c r="Q61" s="39">
        <f>L61-P61</f>
        <v>31428</v>
      </c>
      <c r="R61" s="29"/>
      <c r="S61" s="29"/>
      <c r="T61" s="30"/>
      <c r="U61" s="30"/>
    </row>
    <row r="62" spans="1:21" x14ac:dyDescent="0.25">
      <c r="A62" s="25" t="s">
        <v>135</v>
      </c>
      <c r="B62" s="25"/>
      <c r="C62" s="10" t="s">
        <v>136</v>
      </c>
      <c r="D62" s="16" t="s">
        <v>137</v>
      </c>
      <c r="E62" s="16" t="s">
        <v>19</v>
      </c>
      <c r="F62" s="16" t="s">
        <v>20</v>
      </c>
      <c r="G62" s="16" t="s">
        <v>86</v>
      </c>
      <c r="H62" s="20">
        <v>200000</v>
      </c>
      <c r="I62" s="3">
        <f>H62*0.95</f>
        <v>190000</v>
      </c>
      <c r="J62" s="3"/>
      <c r="K62" s="3"/>
      <c r="L62" s="3"/>
      <c r="M62" s="35"/>
      <c r="N62" s="35"/>
      <c r="O62" s="44"/>
      <c r="P62" s="48">
        <f>ROUNDUP((SUM(I62:N62)*0.7),0)</f>
        <v>133000</v>
      </c>
      <c r="Q62" s="38"/>
      <c r="R62" s="31">
        <f>SUM(I62-P62)</f>
        <v>57000</v>
      </c>
      <c r="S62" s="29"/>
      <c r="T62" s="30"/>
      <c r="U62" s="30"/>
    </row>
    <row r="63" spans="1:21" x14ac:dyDescent="0.25">
      <c r="A63" s="24" t="s">
        <v>79</v>
      </c>
      <c r="B63" s="24"/>
      <c r="C63" s="9" t="s">
        <v>80</v>
      </c>
      <c r="D63" s="17" t="s">
        <v>81</v>
      </c>
      <c r="E63" s="17" t="s">
        <v>33</v>
      </c>
      <c r="F63" s="17" t="s">
        <v>20</v>
      </c>
      <c r="G63" s="17" t="s">
        <v>82</v>
      </c>
      <c r="H63" s="21"/>
      <c r="I63" s="2"/>
      <c r="J63" s="2">
        <v>130000</v>
      </c>
      <c r="K63" s="2"/>
      <c r="L63" s="2"/>
      <c r="M63" s="36"/>
      <c r="N63" s="36"/>
      <c r="O63" s="44"/>
      <c r="P63" s="49">
        <f>ROUNDUP((SUM(I63:N63)*0.7),0)</f>
        <v>91000</v>
      </c>
      <c r="Q63" s="38"/>
      <c r="R63" s="29"/>
      <c r="S63" s="31">
        <f>I63-O63</f>
        <v>0</v>
      </c>
      <c r="T63" s="30"/>
      <c r="U63" s="30"/>
    </row>
    <row r="64" spans="1:21" x14ac:dyDescent="0.25">
      <c r="A64" s="25" t="s">
        <v>104</v>
      </c>
      <c r="B64" s="25"/>
      <c r="C64" s="10" t="s">
        <v>105</v>
      </c>
      <c r="D64" s="16" t="s">
        <v>106</v>
      </c>
      <c r="E64" s="16" t="s">
        <v>19</v>
      </c>
      <c r="F64" s="16" t="s">
        <v>20</v>
      </c>
      <c r="G64" s="16" t="s">
        <v>86</v>
      </c>
      <c r="H64" s="20">
        <v>164000</v>
      </c>
      <c r="I64" s="3">
        <f>H64*0.95</f>
        <v>155800</v>
      </c>
      <c r="J64" s="3"/>
      <c r="K64" s="3"/>
      <c r="L64" s="3"/>
      <c r="M64" s="35"/>
      <c r="N64" s="35"/>
      <c r="O64" s="44"/>
      <c r="P64" s="48">
        <f>ROUNDUP((SUM(I64:N64)*0.7),0)</f>
        <v>109060</v>
      </c>
      <c r="Q64" s="38"/>
      <c r="R64" s="31">
        <f>SUM(I64-P64)</f>
        <v>46740</v>
      </c>
      <c r="S64" s="29"/>
      <c r="T64" s="30"/>
      <c r="U64" s="30"/>
    </row>
    <row r="65" spans="1:21" x14ac:dyDescent="0.25">
      <c r="A65" s="24" t="s">
        <v>90</v>
      </c>
      <c r="B65" s="24"/>
      <c r="C65" s="9" t="s">
        <v>91</v>
      </c>
      <c r="D65" s="16" t="s">
        <v>92</v>
      </c>
      <c r="E65" s="16" t="s">
        <v>19</v>
      </c>
      <c r="F65" s="16" t="s">
        <v>20</v>
      </c>
      <c r="G65" s="16" t="s">
        <v>86</v>
      </c>
      <c r="H65" s="20">
        <v>150000</v>
      </c>
      <c r="I65" s="3">
        <f>H65*0.95</f>
        <v>142500</v>
      </c>
      <c r="J65" s="3"/>
      <c r="K65" s="3"/>
      <c r="L65" s="3"/>
      <c r="M65" s="35"/>
      <c r="N65" s="35"/>
      <c r="O65" s="44"/>
      <c r="P65" s="48">
        <f>ROUNDUP((SUM(I65:N65)*0.7),0)</f>
        <v>99750</v>
      </c>
      <c r="Q65" s="38"/>
      <c r="R65" s="31">
        <f>SUM(I65-P65)</f>
        <v>42750</v>
      </c>
      <c r="S65" s="29"/>
      <c r="T65" s="30"/>
      <c r="U65" s="30"/>
    </row>
    <row r="66" spans="1:21" x14ac:dyDescent="0.25">
      <c r="A66" s="51"/>
      <c r="B66" s="51"/>
    </row>
    <row r="67" spans="1:21" x14ac:dyDescent="0.25">
      <c r="A67" s="51"/>
      <c r="B67" s="51"/>
    </row>
  </sheetData>
  <autoFilter ref="A2:U65" xr:uid="{9F9E2B5D-75AD-40AA-B78E-1F11AFF183B1}">
    <sortState xmlns:xlrd2="http://schemas.microsoft.com/office/spreadsheetml/2017/richdata2" ref="A3:U65">
      <sortCondition ref="C2:C65"/>
    </sortState>
  </autoFilter>
  <sortState xmlns:xlrd2="http://schemas.microsoft.com/office/spreadsheetml/2017/richdata2" ref="A3:U32">
    <sortCondition ref="G3:G32"/>
  </sortState>
  <mergeCells count="2">
    <mergeCell ref="H1:N1"/>
    <mergeCell ref="O1:U1"/>
  </mergeCells>
  <conditionalFormatting sqref="A3:B1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048576">
    <cfRule type="duplicateValues" dxfId="0" priority="1"/>
  </conditionalFormatting>
  <conditionalFormatting sqref="C3:C1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4B4D68279094DB93237BC2E98CD8D" ma:contentTypeVersion="15" ma:contentTypeDescription="Create a new document." ma:contentTypeScope="" ma:versionID="60448585fb4e3d759dcb22e6944eb22f">
  <xsd:schema xmlns:xsd="http://www.w3.org/2001/XMLSchema" xmlns:xs="http://www.w3.org/2001/XMLSchema" xmlns:p="http://schemas.microsoft.com/office/2006/metadata/properties" xmlns:ns2="9324d023-3849-46fe-9182-6ce950756bea" xmlns:ns3="14c63040-5e06-4c4a-8b07-ca5832d9b241" targetNamespace="http://schemas.microsoft.com/office/2006/metadata/properties" ma:root="true" ma:fieldsID="6b1608e6297668a821a546fd799e6b16" ns2:_="" ns3:_="">
    <xsd:import namespace="9324d023-3849-46fe-9182-6ce950756bea"/>
    <xsd:import namespace="14c63040-5e06-4c4a-8b07-ca5832d9b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un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4d023-3849-46fe-9182-6ce950756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unt" ma:index="12" nillable="true" ma:displayName="Count" ma:format="Dropdown" ma:internalName="Count" ma:percentage="FALSE">
      <xsd:simpleType>
        <xsd:restriction base="dms:Number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3040-5e06-4c4a-8b07-ca5832d9b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3fef9fc-aad9-40f4-bab0-9a6c27b33d5c}" ma:internalName="TaxCatchAll" ma:showField="CatchAllData" ma:web="14c63040-5e06-4c4a-8b07-ca5832d9b2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24d023-3849-46fe-9182-6ce950756bea">
      <Terms xmlns="http://schemas.microsoft.com/office/infopath/2007/PartnerControls"/>
    </lcf76f155ced4ddcb4097134ff3c332f>
    <TaxCatchAll xmlns="14c63040-5e06-4c4a-8b07-ca5832d9b241" xsi:nil="true"/>
    <Count xmlns="9324d023-3849-46fe-9182-6ce950756b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21B7AE-3A79-4AD8-BFF6-3112F53BB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4d023-3849-46fe-9182-6ce950756bea"/>
    <ds:schemaRef ds:uri="14c63040-5e06-4c4a-8b07-ca5832d9b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5DA4DE-66F4-4CC7-803D-E2F6C13AC598}">
  <ds:schemaRefs>
    <ds:schemaRef ds:uri="http://schemas.microsoft.com/office/2006/documentManagement/types"/>
    <ds:schemaRef ds:uri="http://purl.org/dc/terms/"/>
    <ds:schemaRef ds:uri="14c63040-5e06-4c4a-8b07-ca5832d9b241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9324d023-3849-46fe-9182-6ce950756b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544FF2-F7FC-478C-AD29-0562921D64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FC 0645 Eligibility Amounts</dc:title>
  <dc:subject/>
  <dc:creator>DESE</dc:creator>
  <cp:keywords/>
  <dc:description/>
  <cp:lastModifiedBy>Zou, Dong (EOE)</cp:lastModifiedBy>
  <cp:revision/>
  <dcterms:created xsi:type="dcterms:W3CDTF">2024-05-22T17:51:21Z</dcterms:created>
  <dcterms:modified xsi:type="dcterms:W3CDTF">2024-08-07T19:20:34Z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7 2024 12:00AM</vt:lpwstr>
  </property>
</Properties>
</file>